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270" windowWidth="14940" windowHeight="7920" tabRatio="884" activeTab="8"/>
  </bookViews>
  <sheets>
    <sheet name="داراييهاي غير منقول" sheetId="25" r:id="rId1"/>
    <sheet name="مخارج سرمایه ای" sheetId="23" r:id="rId2"/>
    <sheet name="غیر عملیاتی" sheetId="22" r:id="rId3"/>
    <sheet name="هزینه مالی" sheetId="21" r:id="rId4"/>
    <sheet name="هزینه اداری" sheetId="19" r:id="rId5"/>
    <sheet name="حقوق" sheetId="18" r:id="rId6"/>
    <sheet name="هزینه عملیاتی" sheetId="17" r:id="rId7"/>
    <sheet name="درآمد" sheetId="3" r:id="rId8"/>
    <sheet name="مازاد" sheetId="2" r:id="rId9"/>
    <sheet name="صفحه 1" sheetId="24" r:id="rId10"/>
  </sheets>
  <calcPr calcId="145621"/>
</workbook>
</file>

<file path=xl/calcChain.xml><?xml version="1.0" encoding="utf-8"?>
<calcChain xmlns="http://schemas.openxmlformats.org/spreadsheetml/2006/main">
  <c r="A16" i="2" l="1"/>
  <c r="F10" i="25" l="1"/>
  <c r="F7" i="25"/>
  <c r="F8" i="25"/>
  <c r="F9" i="25"/>
  <c r="F6" i="25"/>
  <c r="F5" i="25"/>
  <c r="F40" i="21" l="1"/>
  <c r="D18" i="19" l="1"/>
  <c r="D19" i="19"/>
  <c r="D20" i="19"/>
  <c r="D21" i="19"/>
  <c r="D23" i="19"/>
  <c r="D22" i="19"/>
  <c r="D8" i="19" l="1"/>
  <c r="D7" i="19"/>
  <c r="D15" i="19" l="1"/>
  <c r="D13" i="19"/>
  <c r="D12" i="19"/>
  <c r="F23" i="3" l="1"/>
  <c r="F19" i="3" l="1"/>
  <c r="E10" i="25" l="1"/>
  <c r="D10" i="25"/>
  <c r="C10" i="25"/>
  <c r="A6" i="22" l="1"/>
  <c r="A8" i="22"/>
  <c r="A7" i="22"/>
  <c r="D9" i="22"/>
  <c r="F16" i="3"/>
  <c r="A9" i="22" l="1"/>
  <c r="F36" i="21"/>
  <c r="E15" i="18"/>
  <c r="E7" i="18"/>
  <c r="E17" i="18" l="1"/>
  <c r="B24" i="18"/>
  <c r="E23" i="18" s="1"/>
  <c r="E9" i="18"/>
  <c r="E25" i="18"/>
  <c r="E21" i="18"/>
  <c r="F9" i="3"/>
  <c r="C12" i="18" l="1"/>
  <c r="E11" i="18" s="1"/>
  <c r="C14" i="18"/>
  <c r="E13" i="18" s="1"/>
  <c r="F24" i="21"/>
  <c r="F25" i="3" l="1"/>
  <c r="F34" i="21"/>
  <c r="F27" i="21"/>
  <c r="F7" i="21"/>
  <c r="F11" i="21"/>
  <c r="F22" i="21"/>
  <c r="F9" i="21"/>
  <c r="F16" i="21"/>
  <c r="F15" i="21"/>
  <c r="F14" i="21"/>
  <c r="F13" i="21"/>
  <c r="F21" i="3"/>
  <c r="F14" i="3"/>
  <c r="F29" i="3"/>
  <c r="F27" i="3"/>
  <c r="F13" i="3"/>
  <c r="F11" i="3"/>
  <c r="F10" i="3"/>
  <c r="F8" i="3"/>
  <c r="F7" i="3"/>
  <c r="F6" i="3"/>
  <c r="F30" i="3" s="1"/>
  <c r="E19" i="18" l="1"/>
  <c r="E27" i="18" s="1"/>
  <c r="D17" i="19"/>
  <c r="D16" i="19"/>
  <c r="D14" i="19"/>
  <c r="D11" i="19"/>
  <c r="D10" i="19"/>
  <c r="D9" i="19"/>
  <c r="D24" i="19" s="1"/>
  <c r="A12" i="2"/>
  <c r="A8" i="17" l="1"/>
  <c r="A6" i="2"/>
  <c r="A11" i="2"/>
  <c r="A7" i="17" l="1"/>
  <c r="A9" i="17" l="1"/>
  <c r="A8" i="2" s="1"/>
  <c r="A9" i="2" s="1"/>
  <c r="A13" i="2" s="1"/>
</calcChain>
</file>

<file path=xl/sharedStrings.xml><?xml version="1.0" encoding="utf-8"?>
<sst xmlns="http://schemas.openxmlformats.org/spreadsheetml/2006/main" count="273" uniqueCount="173">
  <si>
    <t>شرح</t>
  </si>
  <si>
    <t>سازمان نظام مهندسی ساختمان استان کرمانشاه</t>
  </si>
  <si>
    <t>جمع</t>
  </si>
  <si>
    <t>یادداشت 4</t>
  </si>
  <si>
    <t>بودجه هزینه های مالی</t>
  </si>
  <si>
    <t>یادداشت 2</t>
  </si>
  <si>
    <t>بودجه درآمد ناشی از خدمات ارائه شده</t>
  </si>
  <si>
    <t>حق عضویت اعضای با پروانه</t>
  </si>
  <si>
    <t>حق عضویت اعضای بدون پروانه</t>
  </si>
  <si>
    <t>بودجه هزینه های  عملیاتی</t>
  </si>
  <si>
    <t>بودجه حقوق و دستمزد و سایر هزینه های کارکنان</t>
  </si>
  <si>
    <t>پیوست</t>
  </si>
  <si>
    <t>بودجه صورت مازاد (کسری)</t>
  </si>
  <si>
    <t>مبالغ به ریال</t>
  </si>
  <si>
    <t>بودجه مخارج سرمایه ای</t>
  </si>
  <si>
    <t>بودجه سایر درآمدهای غیر عملیاتی( سود سپرده های بانکی و اوراق مشارکت)</t>
  </si>
  <si>
    <t xml:space="preserve">مبلغ </t>
  </si>
  <si>
    <t>تعداد اعضاء</t>
  </si>
  <si>
    <t>مبلغ</t>
  </si>
  <si>
    <t>متر مربع</t>
  </si>
  <si>
    <t>درصد</t>
  </si>
  <si>
    <t>دوره</t>
  </si>
  <si>
    <t>روز</t>
  </si>
  <si>
    <t>ماه</t>
  </si>
  <si>
    <t>نفر</t>
  </si>
  <si>
    <t>تعداد نقشه</t>
  </si>
  <si>
    <t>تعداد</t>
  </si>
  <si>
    <t>ساعت</t>
  </si>
  <si>
    <t>درصد سازمان</t>
  </si>
  <si>
    <t xml:space="preserve">        درآمد ناشی از ارائه خدمات</t>
  </si>
  <si>
    <t xml:space="preserve">    کسر می شود:</t>
  </si>
  <si>
    <t xml:space="preserve">    هزینه های عملیاتی</t>
  </si>
  <si>
    <t xml:space="preserve">    مازاد عملیاتی خالص</t>
  </si>
  <si>
    <t xml:space="preserve">    اضافه می شود (کسر می شود):</t>
  </si>
  <si>
    <t xml:space="preserve">    هزینه های مالی</t>
  </si>
  <si>
    <t xml:space="preserve">    خالص سایر درآمدها و هزینه های غیر عملیاتی</t>
  </si>
  <si>
    <t xml:space="preserve">     مازاد (کسری) خالص</t>
  </si>
  <si>
    <t>%5نمایندگی شهرستان ها</t>
  </si>
  <si>
    <t>%5دفتر مرکزی کرمانشاه</t>
  </si>
  <si>
    <t>هئیت مدیره</t>
  </si>
  <si>
    <t>اعضای سازمان</t>
  </si>
  <si>
    <t xml:space="preserve">    جمع</t>
  </si>
  <si>
    <t xml:space="preserve">   جمع</t>
  </si>
  <si>
    <t xml:space="preserve">   هزینه حقوق و دستمزد و سایر هزینه های کارکنان</t>
  </si>
  <si>
    <t xml:space="preserve">   هزینه تعمیر و نگهداری ابنیه</t>
  </si>
  <si>
    <t xml:space="preserve">  جمع</t>
  </si>
  <si>
    <t xml:space="preserve">  حق الزحمه اعضاء شورای انتظامی</t>
  </si>
  <si>
    <t xml:space="preserve">  حق الزحمه بازرسان سازمان</t>
  </si>
  <si>
    <t>اعضا</t>
  </si>
  <si>
    <t xml:space="preserve"> درج آگهی ها و اطلاع رسانیهای مطبوعاتی</t>
  </si>
  <si>
    <t>اضافه کار</t>
  </si>
  <si>
    <t>حق صدور پروانه اشتغال جدید</t>
  </si>
  <si>
    <t xml:space="preserve">  حق الزحمه حضور اعضاء هیات مدیره در جلسات هیئت رئیسه و هئیت مدیره و خارج از سازمان</t>
  </si>
  <si>
    <t xml:space="preserve">  حق ماموریت اعضای سازمان در خارج از استان</t>
  </si>
  <si>
    <t>ساعت/روز</t>
  </si>
  <si>
    <t>بانک ملت</t>
  </si>
  <si>
    <t>هزینه اجاره محل</t>
  </si>
  <si>
    <t>حق الزحمه کنترل نقشه</t>
  </si>
  <si>
    <t>حق الزحمه رئیس سازمان</t>
  </si>
  <si>
    <t>حق عضویت اعضای سازمان</t>
  </si>
  <si>
    <t xml:space="preserve">  حق عضویت اعضای سازمان به شورای مرکزی</t>
  </si>
  <si>
    <t>2-1</t>
  </si>
  <si>
    <t>2-2</t>
  </si>
  <si>
    <t>یادداشت 3</t>
  </si>
  <si>
    <t>متراژ</t>
  </si>
  <si>
    <t>تعداد رشته</t>
  </si>
  <si>
    <t>2</t>
  </si>
  <si>
    <t>مبلغ هر دوره</t>
  </si>
  <si>
    <t>حق السهم دريافتي از مجری ذیصلاح</t>
  </si>
  <si>
    <t xml:space="preserve">حق السهم دريافتي از مهندسان بابت برگزاری کلاسهای آموزشی </t>
  </si>
  <si>
    <t>حق السهم دريافتي بابت ارائه خدمات گازرسانی استان</t>
  </si>
  <si>
    <t>حق السهم دريافتي بابت ارائه خدمات تفکیکی نقشه های ثبتی</t>
  </si>
  <si>
    <t>اجراي ابنيه و تاسيسات ساختمان جدید نظام مهندسی</t>
  </si>
  <si>
    <t>هزينه هاي پژوهشي و فن آوري هاي نوين در صنعت ساختمان و انرژي</t>
  </si>
  <si>
    <t>عمران-معماري</t>
  </si>
  <si>
    <t>برق-مكانيك</t>
  </si>
  <si>
    <t>ملاحظات</t>
  </si>
  <si>
    <t>20</t>
  </si>
  <si>
    <t>بانك صادرات</t>
  </si>
  <si>
    <t>برای سال مالی منتهی به 29 اسفند 1393</t>
  </si>
  <si>
    <t>حق السهم دريافتي كارشناسي ماده 27</t>
  </si>
  <si>
    <t xml:space="preserve"> حمايت هاي مالي سازمان به اعضاء در شرايط خاص</t>
  </si>
  <si>
    <t xml:space="preserve">  هزینه نظارت سازمان بر حسن انجام خدمات مهندسی در بخش طراحي، نظارت و اجرا</t>
  </si>
  <si>
    <t>درآمد تاسيس و تمديد دفاتر مهندسی و شرکت های حقوقی و مجري ذيصلاح</t>
  </si>
  <si>
    <t>خرید ساختمان برای شهرستان ها با موقعیت اداری</t>
  </si>
  <si>
    <t>تهیه سررسید</t>
  </si>
  <si>
    <t>برای سال مالی منتهی به 29 اسفند 1394</t>
  </si>
  <si>
    <t>بودجه پیشنهادی 94</t>
  </si>
  <si>
    <t>ملاحظات سال 94</t>
  </si>
  <si>
    <t>یادداشت ها</t>
  </si>
  <si>
    <t xml:space="preserve">   هزینه های اداری و تشكيلاتي</t>
  </si>
  <si>
    <t>بيمه بيكاري</t>
  </si>
  <si>
    <t>بیمه سهم كارفرما</t>
  </si>
  <si>
    <t>بن كارگري</t>
  </si>
  <si>
    <t xml:space="preserve">عیدی </t>
  </si>
  <si>
    <t>سنوات</t>
  </si>
  <si>
    <t>بازخريد مرخصي</t>
  </si>
  <si>
    <t>مزاياي غير نقدي و پاداش</t>
  </si>
  <si>
    <t xml:space="preserve">هزینه حقوق پايه (مزد شغل-مسكن-اولاد و ساير) </t>
  </si>
  <si>
    <t>حق ماموريت</t>
  </si>
  <si>
    <t xml:space="preserve">  حق ماموریت اعضاء هیئت مدیره در خارج از استان</t>
  </si>
  <si>
    <t xml:space="preserve">  حق الزحمه اعضای سازمان در جلسات- گروه ها و  کمیسیون ها</t>
  </si>
  <si>
    <t>استخر</t>
  </si>
  <si>
    <t>تفريحي و اقامتي</t>
  </si>
  <si>
    <t>رشته هاي ورزشي</t>
  </si>
  <si>
    <t>مجامع و جلسات تخصصي</t>
  </si>
  <si>
    <t>بانك كشاورزي</t>
  </si>
  <si>
    <t xml:space="preserve">هزینه برگزاری دوره های آموزشی </t>
  </si>
  <si>
    <t xml:space="preserve">درآمد تاسيس </t>
  </si>
  <si>
    <t xml:space="preserve">درآمد تمديد </t>
  </si>
  <si>
    <t xml:space="preserve"> سمينار ها و همايش ها و مراسمات</t>
  </si>
  <si>
    <t>حق السهم دريافتي  حاصل از ارائه خدمات مهندسی</t>
  </si>
  <si>
    <t>شناسنامه فني و ملكي دفتر مرکزی کرمانشاه</t>
  </si>
  <si>
    <t>شناسنامه فني و ملكي نمایندگی شهرستان ها</t>
  </si>
  <si>
    <t>هزینه های پذیرایی و ميزباني</t>
  </si>
  <si>
    <t>6</t>
  </si>
  <si>
    <t>بودجه هزینه های اداری و تشكيلاتي (كل استان)</t>
  </si>
  <si>
    <t xml:space="preserve">خريد زمين يا ساختمان با كاربري اداري </t>
  </si>
  <si>
    <t>پايه يك</t>
  </si>
  <si>
    <t>پايه دو</t>
  </si>
  <si>
    <t>پايه سه</t>
  </si>
  <si>
    <t>15</t>
  </si>
  <si>
    <t xml:space="preserve">  بیمه مسنولیت حرفه اي (75% سهم سازمان)</t>
  </si>
  <si>
    <t>فوتسال-واليبال-تنيس- شطرنج- بدنسازي-بدمينتون و</t>
  </si>
  <si>
    <t xml:space="preserve">    ارائه خدمات مشاوره اي و حقوقی و حسابرسي مربوط به سازمان و اعضاي سازمان</t>
  </si>
  <si>
    <t>بانك</t>
  </si>
  <si>
    <t>درصد سود</t>
  </si>
  <si>
    <t>تاريخ سررسيد</t>
  </si>
  <si>
    <t>موجودي 93/12/29</t>
  </si>
  <si>
    <t>94/8/30</t>
  </si>
  <si>
    <t>94/11/16</t>
  </si>
  <si>
    <t>رديف</t>
  </si>
  <si>
    <t>شرح دارايي</t>
  </si>
  <si>
    <t>قيمت خريد</t>
  </si>
  <si>
    <t>استهلاك انباشته</t>
  </si>
  <si>
    <t>ساختمان جديد-روبروي پارك شيرين</t>
  </si>
  <si>
    <t>ساختمان قديم- روبروي شورا</t>
  </si>
  <si>
    <t>اثاثه و منصوبات</t>
  </si>
  <si>
    <t>دارايي نامشهود</t>
  </si>
  <si>
    <t>زمين سازمان نظام مهندسي(چهارراه بسيج)</t>
  </si>
  <si>
    <t>يادداشت 6</t>
  </si>
  <si>
    <t>حق السهم دريافتي از ارائه خدمات كنتور برق</t>
  </si>
  <si>
    <t>تاريخ</t>
  </si>
  <si>
    <t>آب</t>
  </si>
  <si>
    <t>گاز</t>
  </si>
  <si>
    <t>برق</t>
  </si>
  <si>
    <t xml:space="preserve">   هزینه پست و تلفن </t>
  </si>
  <si>
    <t>پيامك</t>
  </si>
  <si>
    <t>اينترنت</t>
  </si>
  <si>
    <t xml:space="preserve">   هزینه مصارف و ملزومات اداری </t>
  </si>
  <si>
    <t>هزينه چاپ و تكثير</t>
  </si>
  <si>
    <t>یادداشت 1</t>
  </si>
  <si>
    <t>یادداشت 1-2</t>
  </si>
  <si>
    <t>یادداشت 2-2</t>
  </si>
  <si>
    <t>یاداشت شماره5</t>
  </si>
  <si>
    <t xml:space="preserve">   هزینه اقامت (اعضا و هيئت مديره)</t>
  </si>
  <si>
    <t xml:space="preserve">   هزینه ایاب و ذهاب (اعضا و هئيت مديره و پرسنل)</t>
  </si>
  <si>
    <t xml:space="preserve">نشريه و خبرنامه </t>
  </si>
  <si>
    <t>در بودجه پيشنهادي استخدام 6نفر نيروي جايگزين براي پرسنل بازنشته و 7 نفر كارمند جديد در نظر گرفته شده است.</t>
  </si>
  <si>
    <t xml:space="preserve">  سایر هزینه های مالی و پيش بيني نشده ( هزينه هاي متفرقه-پرداخت به نهادها- هزينه اقامتي مهمانان سازمان-حمايت از طرح هاي استاني و ....)</t>
  </si>
  <si>
    <t xml:space="preserve">  هزینه های سرمایه ای  (اثاثه و تجهیزات اداری-  شبکه اتوماسیون)- دفتر مركزي و شهرستان ها (در صورت خريد و يا ساخت ساختمان جديد)</t>
  </si>
  <si>
    <t xml:space="preserve"> سايت و برنامه هاي كاربردي</t>
  </si>
  <si>
    <t>بودجه مخارج سرمايه اي</t>
  </si>
  <si>
    <t>ارزش دفتري دارايي هاي سازمان</t>
  </si>
  <si>
    <t>94/10/1</t>
  </si>
  <si>
    <t xml:space="preserve">  هزینه های سرمایه ای  جاري سازمان دفتر مركزي و شهرستان ها(خريدنرم افزاروپشتيباني)</t>
  </si>
  <si>
    <t xml:space="preserve"> بودجه پيشنهادي سال 1394 </t>
  </si>
  <si>
    <t>ساير هزينه هاي مالي وپيش بيني نشده(هزينه انتخابات هيئت مديره در مهرماه 94)</t>
  </si>
  <si>
    <t>ارزش دفتري داراييهاي سازمان تا تاريخ 1393/12/29</t>
  </si>
  <si>
    <t>قيمت تمام شده تا پايان اسفند ماه 93</t>
  </si>
  <si>
    <t>ارزش دفتري تا پايان اسفند93</t>
  </si>
  <si>
    <t>هزینه تعمیر و نگهداری اثاثه و منصوبات-ساختمان</t>
  </si>
  <si>
    <t>94/06/08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</si>
</sst>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_-* #,##0\-;_-* &quot;-&quot;_-;_-@_-"/>
    <numFmt numFmtId="43" formatCode="_-* #,##0.00_-;_-* #,##0.00\-;_-* &quot;-&quot;??_-;_-@_-"/>
    <numFmt numFmtId="164" formatCode="_-* #,##0_-;_-* #,##0\-;_-* &quot;-&quot;??_-;_-@_-"/>
    <numFmt numFmtId="165" formatCode="#,##0_ ;\-#,##0\ "/>
    <numFmt numFmtId="166" formatCode="#,##0_ ;\-#,##0&quot; &quot;"/>
  </numFmts>
  <fonts count="54">
    <font>
      <sz val="11"/>
      <color theme="1"/>
      <name val="Calibri"/>
      <family val="2"/>
      <charset val="178"/>
      <scheme val="minor"/>
    </font>
    <font>
      <sz val="11"/>
      <color theme="1"/>
      <name val="Calibri"/>
      <family val="2"/>
      <charset val="178"/>
      <scheme val="minor"/>
    </font>
    <font>
      <b/>
      <sz val="11"/>
      <color theme="1"/>
      <name val="Calibri"/>
      <family val="2"/>
      <charset val="178"/>
      <scheme val="minor"/>
    </font>
    <font>
      <sz val="26"/>
      <color theme="1"/>
      <name val="IranNastaliq"/>
      <family val="1"/>
    </font>
    <font>
      <b/>
      <sz val="14"/>
      <color theme="1"/>
      <name val="B Nazanin"/>
      <charset val="178"/>
    </font>
    <font>
      <b/>
      <sz val="11"/>
      <color theme="1"/>
      <name val="B Nazanin"/>
      <charset val="178"/>
    </font>
    <font>
      <b/>
      <sz val="11"/>
      <color theme="1"/>
      <name val="B Kamran"/>
      <charset val="178"/>
    </font>
    <font>
      <b/>
      <sz val="16"/>
      <color theme="1"/>
      <name val="B Kamran"/>
      <charset val="178"/>
    </font>
    <font>
      <b/>
      <sz val="1"/>
      <color theme="1"/>
      <name val="B Kamran"/>
      <charset val="178"/>
    </font>
    <font>
      <b/>
      <sz val="12"/>
      <color theme="1"/>
      <name val="B Mitra"/>
      <charset val="178"/>
    </font>
    <font>
      <sz val="12"/>
      <color theme="1"/>
      <name val="B Titr"/>
      <charset val="178"/>
    </font>
    <font>
      <b/>
      <sz val="12"/>
      <color theme="1"/>
      <name val="Calibri"/>
      <family val="2"/>
      <charset val="178"/>
      <scheme val="minor"/>
    </font>
    <font>
      <b/>
      <sz val="12"/>
      <color theme="1"/>
      <name val="B Titr"/>
      <charset val="178"/>
    </font>
    <font>
      <b/>
      <sz val="11"/>
      <color theme="1"/>
      <name val="B Titr"/>
      <charset val="178"/>
    </font>
    <font>
      <b/>
      <sz val="14"/>
      <color theme="1"/>
      <name val="B Titr"/>
      <charset val="178"/>
    </font>
    <font>
      <sz val="12"/>
      <color theme="1"/>
      <name val="B Homa"/>
      <charset val="178"/>
    </font>
    <font>
      <sz val="11"/>
      <color theme="1"/>
      <name val="B Nazanin"/>
      <charset val="178"/>
    </font>
    <font>
      <sz val="14"/>
      <color theme="1"/>
      <name val="B Titr"/>
      <charset val="178"/>
    </font>
    <font>
      <b/>
      <sz val="14"/>
      <color theme="1"/>
      <name val="B Homa"/>
      <charset val="178"/>
    </font>
    <font>
      <b/>
      <sz val="12"/>
      <color theme="1"/>
      <name val="B Nazanin"/>
      <charset val="178"/>
    </font>
    <font>
      <sz val="24"/>
      <color theme="1"/>
      <name val="IranNastaliq"/>
      <family val="1"/>
    </font>
    <font>
      <sz val="36"/>
      <color theme="1"/>
      <name val="IranNastaliq"/>
      <family val="1"/>
    </font>
    <font>
      <sz val="14"/>
      <color theme="1"/>
      <name val="B Homa"/>
      <charset val="178"/>
    </font>
    <font>
      <b/>
      <sz val="12"/>
      <color theme="1"/>
      <name val="B Koodak"/>
      <charset val="178"/>
    </font>
    <font>
      <b/>
      <sz val="10"/>
      <color theme="1"/>
      <name val="B Nazanin"/>
      <charset val="178"/>
    </font>
    <font>
      <sz val="9"/>
      <color theme="1"/>
      <name val="B Titr"/>
      <charset val="178"/>
    </font>
    <font>
      <sz val="11"/>
      <color theme="1"/>
      <name val="B Titr"/>
      <charset val="178"/>
    </font>
    <font>
      <b/>
      <sz val="9"/>
      <color theme="1"/>
      <name val="B Nazanin"/>
      <charset val="178"/>
    </font>
    <font>
      <sz val="9"/>
      <color theme="1"/>
      <name val="Calibri"/>
      <family val="2"/>
      <charset val="178"/>
      <scheme val="minor"/>
    </font>
    <font>
      <sz val="9"/>
      <color theme="1"/>
      <name val="B Nazanin"/>
      <charset val="178"/>
    </font>
    <font>
      <b/>
      <sz val="9"/>
      <color theme="1"/>
      <name val="B Titr"/>
      <charset val="178"/>
    </font>
    <font>
      <sz val="11"/>
      <color theme="1"/>
      <name val="B Homa"/>
      <charset val="178"/>
    </font>
    <font>
      <sz val="12"/>
      <color theme="1"/>
      <name val="Calibri"/>
      <family val="2"/>
      <charset val="178"/>
      <scheme val="minor"/>
    </font>
    <font>
      <sz val="10"/>
      <color theme="1"/>
      <name val="B Titr"/>
      <charset val="178"/>
    </font>
    <font>
      <sz val="10"/>
      <color theme="1"/>
      <name val="Calibri"/>
      <family val="2"/>
      <charset val="178"/>
      <scheme val="minor"/>
    </font>
    <font>
      <b/>
      <sz val="10"/>
      <color theme="1"/>
      <name val="B Titr"/>
      <charset val="178"/>
    </font>
    <font>
      <sz val="8"/>
      <color theme="1"/>
      <name val="B Nazanin"/>
      <charset val="178"/>
    </font>
    <font>
      <sz val="8"/>
      <color theme="1"/>
      <name val="B Titr"/>
      <charset val="178"/>
    </font>
    <font>
      <sz val="48"/>
      <color theme="1"/>
      <name val="IranNastaliq"/>
      <family val="1"/>
    </font>
    <font>
      <sz val="101"/>
      <color theme="1"/>
      <name val="IranNastaliq"/>
      <family val="1"/>
    </font>
    <font>
      <b/>
      <sz val="11"/>
      <color theme="1"/>
      <name val="Calibri"/>
      <family val="2"/>
      <scheme val="minor"/>
    </font>
    <font>
      <b/>
      <sz val="14"/>
      <color theme="1"/>
      <name val="B Kamran"/>
      <charset val="178"/>
    </font>
    <font>
      <sz val="14"/>
      <color theme="1"/>
      <name val="B Kamran"/>
      <charset val="178"/>
    </font>
    <font>
      <sz val="11"/>
      <color theme="1"/>
      <name val="IranNastaliq"/>
      <family val="1"/>
    </font>
    <font>
      <b/>
      <sz val="12"/>
      <color theme="1"/>
      <name val="Arial"/>
      <family val="2"/>
    </font>
    <font>
      <b/>
      <sz val="11"/>
      <color theme="1"/>
      <name val="IranNastaliq"/>
      <family val="1"/>
    </font>
    <font>
      <b/>
      <sz val="16"/>
      <color theme="1"/>
      <name val="IranNastaliq"/>
      <family val="1"/>
    </font>
    <font>
      <sz val="14"/>
      <color theme="1"/>
      <name val="IranNastaliq"/>
      <family val="1"/>
    </font>
    <font>
      <b/>
      <sz val="24"/>
      <color theme="1"/>
      <name val="IranNastaliq"/>
      <family val="1"/>
    </font>
    <font>
      <b/>
      <sz val="14"/>
      <color theme="1"/>
      <name val="IranNastaliq"/>
      <family val="1"/>
    </font>
    <font>
      <b/>
      <sz val="22"/>
      <color theme="1"/>
      <name val="IranNastaliq"/>
      <family val="1"/>
    </font>
    <font>
      <b/>
      <sz val="22"/>
      <color rgb="FFFF0000"/>
      <name val="IranNastaliq"/>
      <family val="1"/>
    </font>
    <font>
      <sz val="22"/>
      <color theme="1"/>
      <name val="IranNastaliq"/>
      <family val="1"/>
    </font>
    <font>
      <sz val="20"/>
      <color theme="1"/>
      <name val="IranNastaliq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06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56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8" fillId="0" borderId="0" xfId="0" applyFont="1" applyAlignment="1">
      <alignment vertical="center"/>
    </xf>
    <xf numFmtId="49" fontId="23" fillId="0" borderId="21" xfId="0" applyNumberFormat="1" applyFont="1" applyBorder="1" applyAlignment="1">
      <alignment horizontal="center" vertical="center"/>
    </xf>
    <xf numFmtId="49" fontId="23" fillId="0" borderId="7" xfId="0" applyNumberFormat="1" applyFont="1" applyBorder="1" applyAlignment="1">
      <alignment horizontal="center" vertical="center"/>
    </xf>
    <xf numFmtId="0" fontId="6" fillId="1" borderId="14" xfId="0" applyFont="1" applyFill="1" applyBorder="1" applyAlignment="1">
      <alignment horizontal="center" vertical="center"/>
    </xf>
    <xf numFmtId="164" fontId="12" fillId="0" borderId="30" xfId="1" applyNumberFormat="1" applyFont="1" applyBorder="1" applyAlignment="1">
      <alignment horizontal="center" vertical="center"/>
    </xf>
    <xf numFmtId="164" fontId="12" fillId="0" borderId="32" xfId="1" applyNumberFormat="1" applyFont="1" applyBorder="1" applyAlignment="1">
      <alignment horizontal="center" vertical="center"/>
    </xf>
    <xf numFmtId="164" fontId="14" fillId="0" borderId="33" xfId="0" applyNumberFormat="1" applyFont="1" applyBorder="1" applyAlignment="1">
      <alignment horizontal="center" vertical="center"/>
    </xf>
    <xf numFmtId="164" fontId="16" fillId="0" borderId="54" xfId="1" applyNumberFormat="1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164" fontId="10" fillId="0" borderId="83" xfId="1" applyNumberFormat="1" applyFont="1" applyBorder="1" applyAlignment="1">
      <alignment horizontal="center" vertical="center"/>
    </xf>
    <xf numFmtId="164" fontId="10" fillId="0" borderId="80" xfId="1" applyNumberFormat="1" applyFont="1" applyBorder="1" applyAlignment="1">
      <alignment horizontal="center" vertical="center"/>
    </xf>
    <xf numFmtId="164" fontId="10" fillId="0" borderId="86" xfId="1" applyNumberFormat="1" applyFont="1" applyBorder="1" applyAlignment="1">
      <alignment horizontal="center" vertical="center"/>
    </xf>
    <xf numFmtId="164" fontId="16" fillId="0" borderId="59" xfId="1" applyNumberFormat="1" applyFont="1" applyBorder="1" applyAlignment="1">
      <alignment horizontal="center" vertical="center"/>
    </xf>
    <xf numFmtId="164" fontId="10" fillId="0" borderId="61" xfId="1" applyNumberFormat="1" applyFont="1" applyBorder="1" applyAlignment="1">
      <alignment horizontal="center" vertical="center"/>
    </xf>
    <xf numFmtId="164" fontId="10" fillId="0" borderId="90" xfId="1" applyNumberFormat="1" applyFont="1" applyBorder="1" applyAlignment="1">
      <alignment horizontal="center" vertical="center"/>
    </xf>
    <xf numFmtId="164" fontId="10" fillId="0" borderId="44" xfId="1" applyNumberFormat="1" applyFont="1" applyBorder="1" applyAlignment="1">
      <alignment horizontal="center" vertical="center"/>
    </xf>
    <xf numFmtId="164" fontId="17" fillId="0" borderId="45" xfId="0" applyNumberFormat="1" applyFont="1" applyBorder="1" applyAlignment="1">
      <alignment horizontal="center" vertical="center"/>
    </xf>
    <xf numFmtId="164" fontId="5" fillId="0" borderId="0" xfId="1" applyNumberFormat="1" applyFont="1" applyAlignment="1">
      <alignment horizontal="center" vertical="center"/>
    </xf>
    <xf numFmtId="164" fontId="0" fillId="0" borderId="0" xfId="1" applyNumberFormat="1" applyFont="1"/>
    <xf numFmtId="0" fontId="27" fillId="0" borderId="0" xfId="0" applyFont="1" applyAlignment="1">
      <alignment horizontal="center" vertical="center"/>
    </xf>
    <xf numFmtId="0" fontId="29" fillId="0" borderId="61" xfId="0" applyFont="1" applyBorder="1" applyAlignment="1">
      <alignment horizontal="center" vertical="center"/>
    </xf>
    <xf numFmtId="0" fontId="29" fillId="0" borderId="62" xfId="0" applyFont="1" applyBorder="1" applyAlignment="1">
      <alignment horizontal="center" vertical="center"/>
    </xf>
    <xf numFmtId="164" fontId="25" fillId="0" borderId="69" xfId="1" applyNumberFormat="1" applyFont="1" applyBorder="1" applyAlignment="1">
      <alignment horizontal="center" vertical="center"/>
    </xf>
    <xf numFmtId="0" fontId="29" fillId="0" borderId="59" xfId="0" applyFont="1" applyBorder="1" applyAlignment="1">
      <alignment horizontal="center" vertical="center"/>
    </xf>
    <xf numFmtId="0" fontId="29" fillId="0" borderId="58" xfId="0" applyFont="1" applyBorder="1" applyAlignment="1">
      <alignment horizontal="center" vertical="center"/>
    </xf>
    <xf numFmtId="0" fontId="28" fillId="0" borderId="0" xfId="0" applyFont="1"/>
    <xf numFmtId="0" fontId="32" fillId="0" borderId="0" xfId="0" applyFont="1"/>
    <xf numFmtId="0" fontId="15" fillId="0" borderId="0" xfId="0" applyFont="1" applyAlignment="1">
      <alignment vertical="center"/>
    </xf>
    <xf numFmtId="41" fontId="12" fillId="0" borderId="19" xfId="2" applyFont="1" applyBorder="1" applyAlignment="1">
      <alignment horizontal="center" vertical="center"/>
    </xf>
    <xf numFmtId="164" fontId="24" fillId="0" borderId="58" xfId="1" applyNumberFormat="1" applyFont="1" applyBorder="1" applyAlignment="1">
      <alignment horizontal="center" vertical="center"/>
    </xf>
    <xf numFmtId="164" fontId="33" fillId="0" borderId="49" xfId="1" applyNumberFormat="1" applyFont="1" applyBorder="1" applyAlignment="1">
      <alignment horizontal="center" vertical="center"/>
    </xf>
    <xf numFmtId="49" fontId="24" fillId="0" borderId="59" xfId="1" applyNumberFormat="1" applyFont="1" applyBorder="1" applyAlignment="1">
      <alignment horizontal="center" vertical="center"/>
    </xf>
    <xf numFmtId="49" fontId="24" fillId="0" borderId="58" xfId="1" applyNumberFormat="1" applyFont="1" applyBorder="1" applyAlignment="1">
      <alignment horizontal="center" vertical="center"/>
    </xf>
    <xf numFmtId="49" fontId="33" fillId="0" borderId="61" xfId="1" applyNumberFormat="1" applyFont="1" applyBorder="1" applyAlignment="1">
      <alignment horizontal="center" vertical="center"/>
    </xf>
    <xf numFmtId="49" fontId="33" fillId="0" borderId="62" xfId="1" applyNumberFormat="1" applyFont="1" applyBorder="1" applyAlignment="1">
      <alignment horizontal="center" vertical="center"/>
    </xf>
    <xf numFmtId="164" fontId="30" fillId="0" borderId="62" xfId="1" applyNumberFormat="1" applyFont="1" applyBorder="1" applyAlignment="1">
      <alignment horizontal="center" vertical="center"/>
    </xf>
    <xf numFmtId="164" fontId="37" fillId="0" borderId="70" xfId="1" applyNumberFormat="1" applyFont="1" applyBorder="1" applyAlignment="1">
      <alignment horizontal="center" vertical="center"/>
    </xf>
    <xf numFmtId="165" fontId="30" fillId="0" borderId="65" xfId="1" applyNumberFormat="1" applyFont="1" applyBorder="1" applyAlignment="1">
      <alignment vertical="center"/>
    </xf>
    <xf numFmtId="164" fontId="29" fillId="0" borderId="97" xfId="1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164" fontId="16" fillId="0" borderId="58" xfId="1" applyNumberFormat="1" applyFont="1" applyBorder="1" applyAlignment="1">
      <alignment horizontal="center" vertical="center"/>
    </xf>
    <xf numFmtId="164" fontId="16" fillId="0" borderId="60" xfId="1" applyNumberFormat="1" applyFont="1" applyBorder="1" applyAlignment="1">
      <alignment horizontal="center" vertical="center"/>
    </xf>
    <xf numFmtId="0" fontId="16" fillId="0" borderId="57" xfId="0" applyFont="1" applyBorder="1" applyAlignment="1">
      <alignment horizontal="center" vertical="center"/>
    </xf>
    <xf numFmtId="3" fontId="0" fillId="0" borderId="0" xfId="1" applyNumberFormat="1" applyFont="1" applyAlignment="1">
      <alignment horizontal="center"/>
    </xf>
    <xf numFmtId="164" fontId="25" fillId="0" borderId="67" xfId="1" applyNumberFormat="1" applyFont="1" applyBorder="1" applyAlignment="1">
      <alignment vertical="center"/>
    </xf>
    <xf numFmtId="165" fontId="25" fillId="0" borderId="30" xfId="1" applyNumberFormat="1" applyFont="1" applyBorder="1" applyAlignment="1">
      <alignment vertical="center"/>
    </xf>
    <xf numFmtId="164" fontId="16" fillId="0" borderId="58" xfId="1" applyNumberFormat="1" applyFont="1" applyBorder="1" applyAlignment="1">
      <alignment horizontal="center" vertical="center"/>
    </xf>
    <xf numFmtId="164" fontId="16" fillId="0" borderId="60" xfId="1" applyNumberFormat="1" applyFont="1" applyBorder="1" applyAlignment="1">
      <alignment horizontal="center" vertical="center"/>
    </xf>
    <xf numFmtId="164" fontId="33" fillId="0" borderId="65" xfId="1" applyNumberFormat="1" applyFont="1" applyBorder="1" applyAlignment="1">
      <alignment vertical="center"/>
    </xf>
    <xf numFmtId="164" fontId="24" fillId="0" borderId="57" xfId="1" applyNumberFormat="1" applyFont="1" applyBorder="1" applyAlignment="1">
      <alignment vertical="center"/>
    </xf>
    <xf numFmtId="164" fontId="10" fillId="0" borderId="62" xfId="1" applyNumberFormat="1" applyFont="1" applyBorder="1" applyAlignment="1">
      <alignment horizontal="center" vertical="center"/>
    </xf>
    <xf numFmtId="9" fontId="10" fillId="0" borderId="63" xfId="1" applyNumberFormat="1" applyFont="1" applyBorder="1" applyAlignment="1">
      <alignment horizontal="center" vertical="center"/>
    </xf>
    <xf numFmtId="164" fontId="36" fillId="0" borderId="81" xfId="1" applyNumberFormat="1" applyFont="1" applyBorder="1" applyAlignment="1">
      <alignment horizontal="center" vertical="center"/>
    </xf>
    <xf numFmtId="165" fontId="30" fillId="0" borderId="65" xfId="1" applyNumberFormat="1" applyFont="1" applyBorder="1" applyAlignment="1">
      <alignment horizontal="center" vertical="center"/>
    </xf>
    <xf numFmtId="166" fontId="25" fillId="0" borderId="84" xfId="1" applyNumberFormat="1" applyFont="1" applyBorder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3" fontId="2" fillId="0" borderId="0" xfId="0" applyNumberFormat="1" applyFont="1" applyAlignment="1">
      <alignment vertical="center"/>
    </xf>
    <xf numFmtId="0" fontId="16" fillId="0" borderId="57" xfId="0" applyFont="1" applyBorder="1" applyAlignment="1">
      <alignment horizontal="center" vertical="center"/>
    </xf>
    <xf numFmtId="164" fontId="16" fillId="0" borderId="58" xfId="1" applyNumberFormat="1" applyFont="1" applyBorder="1" applyAlignment="1">
      <alignment horizontal="center" vertical="center"/>
    </xf>
    <xf numFmtId="164" fontId="16" fillId="0" borderId="60" xfId="1" applyNumberFormat="1" applyFont="1" applyBorder="1" applyAlignment="1">
      <alignment horizontal="center" vertical="center"/>
    </xf>
    <xf numFmtId="165" fontId="10" fillId="0" borderId="80" xfId="1" applyNumberFormat="1" applyFont="1" applyBorder="1" applyAlignment="1">
      <alignment horizontal="center" vertical="center"/>
    </xf>
    <xf numFmtId="41" fontId="0" fillId="0" borderId="0" xfId="0" applyNumberFormat="1"/>
    <xf numFmtId="164" fontId="33" fillId="0" borderId="108" xfId="1" applyNumberFormat="1" applyFont="1" applyBorder="1" applyAlignment="1">
      <alignment vertical="center"/>
    </xf>
    <xf numFmtId="164" fontId="33" fillId="0" borderId="103" xfId="1" applyNumberFormat="1" applyFont="1" applyBorder="1" applyAlignment="1">
      <alignment horizontal="center" vertical="center"/>
    </xf>
    <xf numFmtId="0" fontId="19" fillId="0" borderId="13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9" fillId="0" borderId="5" xfId="0" applyFont="1" applyBorder="1" applyAlignment="1">
      <alignment vertical="center"/>
    </xf>
    <xf numFmtId="9" fontId="19" fillId="0" borderId="8" xfId="0" applyNumberFormat="1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164" fontId="19" fillId="0" borderId="7" xfId="1" applyNumberFormat="1" applyFont="1" applyBorder="1" applyAlignment="1">
      <alignment vertical="center"/>
    </xf>
    <xf numFmtId="0" fontId="5" fillId="0" borderId="107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/>
    </xf>
    <xf numFmtId="0" fontId="5" fillId="0" borderId="93" xfId="0" applyFont="1" applyBorder="1" applyAlignment="1">
      <alignment horizontal="center" vertical="center" wrapText="1"/>
    </xf>
    <xf numFmtId="0" fontId="5" fillId="0" borderId="94" xfId="0" applyFont="1" applyBorder="1" applyAlignment="1">
      <alignment horizontal="center" vertical="center" wrapText="1"/>
    </xf>
    <xf numFmtId="0" fontId="5" fillId="0" borderId="112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164" fontId="5" fillId="0" borderId="21" xfId="1" applyNumberFormat="1" applyFont="1" applyBorder="1" applyAlignment="1">
      <alignment horizontal="center" vertical="center"/>
    </xf>
    <xf numFmtId="164" fontId="5" fillId="0" borderId="21" xfId="1" applyNumberFormat="1" applyFont="1" applyBorder="1" applyAlignment="1">
      <alignment vertical="center"/>
    </xf>
    <xf numFmtId="164" fontId="5" fillId="0" borderId="22" xfId="1" applyNumberFormat="1" applyFont="1" applyBorder="1" applyAlignment="1">
      <alignment vertical="center"/>
    </xf>
    <xf numFmtId="0" fontId="5" fillId="0" borderId="44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64" fontId="5" fillId="0" borderId="7" xfId="1" applyNumberFormat="1" applyFont="1" applyBorder="1" applyAlignment="1">
      <alignment vertical="center"/>
    </xf>
    <xf numFmtId="164" fontId="5" fillId="0" borderId="13" xfId="1" applyNumberFormat="1" applyFont="1" applyBorder="1" applyAlignment="1">
      <alignment vertical="center"/>
    </xf>
    <xf numFmtId="0" fontId="5" fillId="0" borderId="113" xfId="0" applyFont="1" applyBorder="1" applyAlignment="1">
      <alignment horizontal="center" vertical="center"/>
    </xf>
    <xf numFmtId="0" fontId="5" fillId="0" borderId="92" xfId="0" applyFont="1" applyBorder="1" applyAlignment="1">
      <alignment vertical="center"/>
    </xf>
    <xf numFmtId="164" fontId="5" fillId="0" borderId="92" xfId="1" applyNumberFormat="1" applyFont="1" applyBorder="1" applyAlignment="1">
      <alignment vertical="center"/>
    </xf>
    <xf numFmtId="164" fontId="5" fillId="0" borderId="88" xfId="0" applyNumberFormat="1" applyFont="1" applyBorder="1" applyAlignment="1">
      <alignment horizontal="center" vertical="center"/>
    </xf>
    <xf numFmtId="164" fontId="5" fillId="0" borderId="93" xfId="1" applyNumberFormat="1" applyFont="1" applyBorder="1" applyAlignment="1">
      <alignment vertical="center"/>
    </xf>
    <xf numFmtId="164" fontId="5" fillId="0" borderId="94" xfId="1" applyNumberFormat="1" applyFont="1" applyBorder="1" applyAlignment="1">
      <alignment vertical="center"/>
    </xf>
    <xf numFmtId="0" fontId="19" fillId="0" borderId="56" xfId="0" applyFont="1" applyBorder="1" applyAlignment="1">
      <alignment vertical="center"/>
    </xf>
    <xf numFmtId="0" fontId="19" fillId="0" borderId="116" xfId="0" applyFont="1" applyBorder="1" applyAlignment="1">
      <alignment vertical="center"/>
    </xf>
    <xf numFmtId="0" fontId="41" fillId="0" borderId="0" xfId="0" applyFont="1" applyAlignment="1">
      <alignment horizontal="center" vertical="center"/>
    </xf>
    <xf numFmtId="0" fontId="7" fillId="0" borderId="0" xfId="0" applyFont="1" applyAlignment="1"/>
    <xf numFmtId="0" fontId="4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5" fillId="0" borderId="94" xfId="0" applyFont="1" applyBorder="1" applyAlignment="1">
      <alignment horizontal="center" vertical="center"/>
    </xf>
    <xf numFmtId="164" fontId="26" fillId="0" borderId="48" xfId="1" applyNumberFormat="1" applyFont="1" applyBorder="1" applyAlignment="1">
      <alignment horizontal="center" vertical="center"/>
    </xf>
    <xf numFmtId="164" fontId="26" fillId="0" borderId="30" xfId="1" applyNumberFormat="1" applyFont="1" applyBorder="1" applyAlignment="1">
      <alignment horizontal="center" vertical="center"/>
    </xf>
    <xf numFmtId="164" fontId="26" fillId="0" borderId="33" xfId="1" applyNumberFormat="1" applyFont="1" applyBorder="1" applyAlignment="1">
      <alignment horizontal="center" vertical="center"/>
    </xf>
    <xf numFmtId="164" fontId="26" fillId="0" borderId="87" xfId="1" applyNumberFormat="1" applyFont="1" applyBorder="1" applyAlignment="1">
      <alignment horizontal="center" vertical="center"/>
    </xf>
    <xf numFmtId="164" fontId="25" fillId="0" borderId="74" xfId="1" applyNumberFormat="1" applyFont="1" applyBorder="1" applyAlignment="1">
      <alignment horizontal="center" vertical="center"/>
    </xf>
    <xf numFmtId="164" fontId="25" fillId="0" borderId="84" xfId="1" applyNumberFormat="1" applyFont="1" applyBorder="1" applyAlignment="1">
      <alignment horizontal="center" vertical="center"/>
    </xf>
    <xf numFmtId="164" fontId="25" fillId="0" borderId="62" xfId="1" applyNumberFormat="1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164" fontId="26" fillId="0" borderId="4" xfId="1" applyNumberFormat="1" applyFont="1" applyBorder="1" applyAlignment="1">
      <alignment horizontal="center" vertical="center"/>
    </xf>
    <xf numFmtId="164" fontId="25" fillId="0" borderId="70" xfId="1" applyNumberFormat="1" applyFont="1" applyBorder="1" applyAlignment="1">
      <alignment horizontal="center" vertical="center"/>
    </xf>
    <xf numFmtId="164" fontId="29" fillId="0" borderId="58" xfId="1" applyNumberFormat="1" applyFont="1" applyBorder="1" applyAlignment="1">
      <alignment horizontal="center" vertical="center"/>
    </xf>
    <xf numFmtId="164" fontId="25" fillId="0" borderId="122" xfId="1" applyNumberFormat="1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0" fontId="43" fillId="0" borderId="0" xfId="0" applyFont="1"/>
    <xf numFmtId="0" fontId="20" fillId="0" borderId="14" xfId="0" applyFont="1" applyBorder="1" applyAlignment="1">
      <alignment horizontal="center" vertical="center"/>
    </xf>
    <xf numFmtId="0" fontId="20" fillId="4" borderId="7" xfId="0" applyFont="1" applyFill="1" applyBorder="1" applyAlignment="1">
      <alignment vertical="center"/>
    </xf>
    <xf numFmtId="0" fontId="20" fillId="0" borderId="21" xfId="0" applyFont="1" applyBorder="1" applyAlignment="1">
      <alignment horizontal="center" vertical="center"/>
    </xf>
    <xf numFmtId="164" fontId="24" fillId="0" borderId="57" xfId="1" applyNumberFormat="1" applyFont="1" applyBorder="1" applyAlignment="1">
      <alignment horizontal="center" vertical="center"/>
    </xf>
    <xf numFmtId="9" fontId="33" fillId="0" borderId="115" xfId="1" applyNumberFormat="1" applyFont="1" applyBorder="1" applyAlignment="1">
      <alignment horizontal="center" vertical="center"/>
    </xf>
    <xf numFmtId="9" fontId="33" fillId="0" borderId="50" xfId="1" applyNumberFormat="1" applyFont="1" applyBorder="1" applyAlignment="1">
      <alignment horizontal="center" vertical="center"/>
    </xf>
    <xf numFmtId="164" fontId="24" fillId="0" borderId="128" xfId="1" applyNumberFormat="1" applyFont="1" applyBorder="1" applyAlignment="1">
      <alignment horizontal="center" vertical="center"/>
    </xf>
    <xf numFmtId="9" fontId="33" fillId="0" borderId="76" xfId="1" applyNumberFormat="1" applyFont="1" applyBorder="1" applyAlignment="1">
      <alignment horizontal="center" vertical="center"/>
    </xf>
    <xf numFmtId="164" fontId="33" fillId="0" borderId="65" xfId="1" applyNumberFormat="1" applyFont="1" applyBorder="1" applyAlignment="1">
      <alignment horizontal="center" vertical="center"/>
    </xf>
    <xf numFmtId="9" fontId="33" fillId="0" borderId="65" xfId="1" applyNumberFormat="1" applyFont="1" applyBorder="1" applyAlignment="1">
      <alignment horizontal="center" vertical="center"/>
    </xf>
    <xf numFmtId="164" fontId="10" fillId="0" borderId="112" xfId="1" applyNumberFormat="1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164" fontId="33" fillId="0" borderId="87" xfId="1" applyNumberFormat="1" applyFont="1" applyBorder="1" applyAlignment="1">
      <alignment horizontal="center" vertical="center"/>
    </xf>
    <xf numFmtId="0" fontId="44" fillId="0" borderId="35" xfId="0" applyFont="1" applyBorder="1" applyAlignment="1">
      <alignment vertical="center"/>
    </xf>
    <xf numFmtId="0" fontId="44" fillId="0" borderId="8" xfId="0" applyFont="1" applyBorder="1" applyAlignment="1">
      <alignment vertical="center"/>
    </xf>
    <xf numFmtId="164" fontId="33" fillId="0" borderId="8" xfId="1" applyNumberFormat="1" applyFont="1" applyBorder="1" applyAlignment="1">
      <alignment vertical="center"/>
    </xf>
    <xf numFmtId="164" fontId="19" fillId="0" borderId="54" xfId="1" applyNumberFormat="1" applyFont="1" applyBorder="1" applyAlignment="1">
      <alignment vertical="center"/>
    </xf>
    <xf numFmtId="164" fontId="19" fillId="0" borderId="130" xfId="1" applyNumberFormat="1" applyFont="1" applyBorder="1" applyAlignment="1">
      <alignment vertical="center"/>
    </xf>
    <xf numFmtId="164" fontId="19" fillId="0" borderId="4" xfId="1" applyNumberFormat="1" applyFont="1" applyBorder="1" applyAlignment="1">
      <alignment vertical="center"/>
    </xf>
    <xf numFmtId="9" fontId="19" fillId="0" borderId="25" xfId="0" applyNumberFormat="1" applyFont="1" applyBorder="1" applyAlignment="1">
      <alignment horizontal="center" vertical="center"/>
    </xf>
    <xf numFmtId="164" fontId="19" fillId="0" borderId="21" xfId="1" applyNumberFormat="1" applyFont="1" applyBorder="1" applyAlignment="1">
      <alignment vertical="center"/>
    </xf>
    <xf numFmtId="0" fontId="19" fillId="0" borderId="22" xfId="0" applyFont="1" applyBorder="1" applyAlignment="1">
      <alignment vertical="center"/>
    </xf>
    <xf numFmtId="0" fontId="15" fillId="0" borderId="107" xfId="0" applyFont="1" applyBorder="1" applyAlignment="1">
      <alignment horizontal="center" vertical="center"/>
    </xf>
    <xf numFmtId="0" fontId="15" fillId="0" borderId="79" xfId="0" applyFont="1" applyBorder="1" applyAlignment="1">
      <alignment vertical="center"/>
    </xf>
    <xf numFmtId="0" fontId="15" fillId="0" borderId="79" xfId="0" applyFont="1" applyBorder="1" applyAlignment="1">
      <alignment horizontal="center" vertical="center"/>
    </xf>
    <xf numFmtId="164" fontId="15" fillId="0" borderId="79" xfId="1" applyNumberFormat="1" applyFont="1" applyBorder="1" applyAlignment="1">
      <alignment vertical="center"/>
    </xf>
    <xf numFmtId="164" fontId="10" fillId="0" borderId="113" xfId="1" applyNumberFormat="1" applyFont="1" applyBorder="1" applyAlignment="1">
      <alignment horizontal="center" vertical="center"/>
    </xf>
    <xf numFmtId="9" fontId="19" fillId="0" borderId="131" xfId="0" applyNumberFormat="1" applyFont="1" applyBorder="1" applyAlignment="1">
      <alignment horizontal="center" vertical="center"/>
    </xf>
    <xf numFmtId="164" fontId="19" fillId="0" borderId="92" xfId="1" applyNumberFormat="1" applyFont="1" applyBorder="1" applyAlignment="1">
      <alignment vertical="center"/>
    </xf>
    <xf numFmtId="0" fontId="19" fillId="0" borderId="114" xfId="0" applyFont="1" applyBorder="1" applyAlignment="1">
      <alignment vertical="center"/>
    </xf>
    <xf numFmtId="164" fontId="17" fillId="0" borderId="107" xfId="0" applyNumberFormat="1" applyFont="1" applyBorder="1" applyAlignment="1">
      <alignment horizontal="center" vertical="center"/>
    </xf>
    <xf numFmtId="0" fontId="19" fillId="1" borderId="79" xfId="0" applyFont="1" applyFill="1" applyBorder="1" applyAlignment="1">
      <alignment vertical="center"/>
    </xf>
    <xf numFmtId="0" fontId="19" fillId="1" borderId="79" xfId="0" applyFont="1" applyFill="1" applyBorder="1" applyAlignment="1">
      <alignment horizontal="center" vertical="center"/>
    </xf>
    <xf numFmtId="164" fontId="19" fillId="0" borderId="93" xfId="1" applyNumberFormat="1" applyFont="1" applyBorder="1" applyAlignment="1">
      <alignment vertical="center"/>
    </xf>
    <xf numFmtId="0" fontId="19" fillId="0" borderId="94" xfId="0" applyFont="1" applyBorder="1" applyAlignment="1">
      <alignment vertical="center"/>
    </xf>
    <xf numFmtId="164" fontId="26" fillId="0" borderId="1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164" fontId="27" fillId="3" borderId="4" xfId="1" applyNumberFormat="1" applyFont="1" applyFill="1" applyBorder="1" applyAlignment="1">
      <alignment horizontal="center" vertical="center"/>
    </xf>
    <xf numFmtId="164" fontId="27" fillId="3" borderId="5" xfId="1" applyNumberFormat="1" applyFont="1" applyFill="1" applyBorder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3" fontId="50" fillId="0" borderId="112" xfId="1" applyNumberFormat="1" applyFont="1" applyBorder="1" applyAlignment="1">
      <alignment horizontal="center" vertical="center"/>
    </xf>
    <xf numFmtId="3" fontId="50" fillId="0" borderId="44" xfId="1" applyNumberFormat="1" applyFont="1" applyBorder="1" applyAlignment="1">
      <alignment horizontal="center" vertical="center"/>
    </xf>
    <xf numFmtId="3" fontId="51" fillId="0" borderId="44" xfId="1" applyNumberFormat="1" applyFont="1" applyBorder="1" applyAlignment="1">
      <alignment horizontal="center" vertical="center"/>
    </xf>
    <xf numFmtId="3" fontId="50" fillId="4" borderId="44" xfId="1" applyNumberFormat="1" applyFont="1" applyFill="1" applyBorder="1" applyAlignment="1">
      <alignment horizontal="center" vertical="center"/>
    </xf>
    <xf numFmtId="3" fontId="52" fillId="0" borderId="44" xfId="1" applyNumberFormat="1" applyFont="1" applyBorder="1" applyAlignment="1">
      <alignment horizontal="center" vertical="center"/>
    </xf>
    <xf numFmtId="3" fontId="52" fillId="0" borderId="45" xfId="1" applyNumberFormat="1" applyFont="1" applyBorder="1" applyAlignment="1">
      <alignment horizontal="center"/>
    </xf>
    <xf numFmtId="164" fontId="35" fillId="1" borderId="120" xfId="1" applyNumberFormat="1" applyFont="1" applyFill="1" applyBorder="1" applyAlignment="1">
      <alignment horizontal="center" vertical="center"/>
    </xf>
    <xf numFmtId="164" fontId="35" fillId="1" borderId="4" xfId="1" applyNumberFormat="1" applyFont="1" applyFill="1" applyBorder="1" applyAlignment="1">
      <alignment horizontal="center" vertical="center"/>
    </xf>
    <xf numFmtId="164" fontId="13" fillId="0" borderId="4" xfId="1" applyNumberFormat="1" applyFont="1" applyBorder="1" applyAlignment="1">
      <alignment horizontal="center" vertical="center"/>
    </xf>
    <xf numFmtId="164" fontId="26" fillId="0" borderId="7" xfId="1" applyNumberFormat="1" applyFont="1" applyBorder="1" applyAlignment="1">
      <alignment horizontal="center" vertical="center"/>
    </xf>
    <xf numFmtId="164" fontId="35" fillId="2" borderId="7" xfId="1" applyNumberFormat="1" applyFont="1" applyFill="1" applyBorder="1" applyAlignment="1">
      <alignment horizontal="center" vertical="center"/>
    </xf>
    <xf numFmtId="1" fontId="13" fillId="0" borderId="43" xfId="0" applyNumberFormat="1" applyFont="1" applyBorder="1" applyAlignment="1">
      <alignment horizontal="center" vertical="center"/>
    </xf>
    <xf numFmtId="164" fontId="26" fillId="0" borderId="11" xfId="1" applyNumberFormat="1" applyFont="1" applyBorder="1" applyAlignment="1">
      <alignment horizontal="center" vertical="center"/>
    </xf>
    <xf numFmtId="164" fontId="10" fillId="0" borderId="12" xfId="1" applyNumberFormat="1" applyFont="1" applyBorder="1" applyAlignment="1">
      <alignment horizontal="center" vertical="center"/>
    </xf>
    <xf numFmtId="1" fontId="13" fillId="0" borderId="44" xfId="0" applyNumberFormat="1" applyFont="1" applyBorder="1" applyAlignment="1">
      <alignment horizontal="center" vertical="center"/>
    </xf>
    <xf numFmtId="164" fontId="10" fillId="0" borderId="13" xfId="1" applyNumberFormat="1" applyFont="1" applyBorder="1" applyAlignment="1">
      <alignment horizontal="center" vertical="center"/>
    </xf>
    <xf numFmtId="1" fontId="35" fillId="2" borderId="44" xfId="1" applyNumberFormat="1" applyFont="1" applyFill="1" applyBorder="1" applyAlignment="1">
      <alignment horizontal="center" vertical="center"/>
    </xf>
    <xf numFmtId="164" fontId="13" fillId="0" borderId="13" xfId="1" applyNumberFormat="1" applyFont="1" applyBorder="1" applyAlignment="1">
      <alignment horizontal="center" vertical="center"/>
    </xf>
    <xf numFmtId="1" fontId="35" fillId="2" borderId="45" xfId="1" applyNumberFormat="1" applyFont="1" applyFill="1" applyBorder="1" applyAlignment="1">
      <alignment horizontal="center" vertical="center"/>
    </xf>
    <xf numFmtId="164" fontId="35" fillId="2" borderId="14" xfId="1" applyNumberFormat="1" applyFont="1" applyFill="1" applyBorder="1" applyAlignment="1">
      <alignment horizontal="center" vertical="center"/>
    </xf>
    <xf numFmtId="164" fontId="13" fillId="0" borderId="20" xfId="1" applyNumberFormat="1" applyFont="1" applyBorder="1" applyAlignment="1">
      <alignment horizontal="center" vertical="center"/>
    </xf>
    <xf numFmtId="0" fontId="5" fillId="0" borderId="10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7" xfId="0" applyFont="1" applyBorder="1" applyAlignment="1">
      <alignment horizontal="center" vertical="center"/>
    </xf>
    <xf numFmtId="0" fontId="5" fillId="0" borderId="8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0" borderId="0" xfId="0" applyBorder="1" applyAlignment="1">
      <alignment horizontal="right"/>
    </xf>
    <xf numFmtId="0" fontId="19" fillId="0" borderId="15" xfId="0" applyFont="1" applyBorder="1" applyAlignment="1">
      <alignment vertical="center"/>
    </xf>
    <xf numFmtId="0" fontId="0" fillId="0" borderId="16" xfId="0" applyBorder="1"/>
    <xf numFmtId="0" fontId="0" fillId="0" borderId="17" xfId="0" applyBorder="1"/>
    <xf numFmtId="0" fontId="19" fillId="0" borderId="7" xfId="0" applyFont="1" applyBorder="1" applyAlignment="1">
      <alignment vertical="center"/>
    </xf>
    <xf numFmtId="0" fontId="19" fillId="0" borderId="8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5" fillId="0" borderId="43" xfId="0" applyFont="1" applyBorder="1" applyAlignment="1">
      <alignment horizontal="center" vertical="center"/>
    </xf>
    <xf numFmtId="0" fontId="15" fillId="0" borderId="45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9" fillId="0" borderId="8" xfId="0" applyFont="1" applyBorder="1" applyAlignment="1">
      <alignment vertical="center" wrapText="1"/>
    </xf>
    <xf numFmtId="0" fontId="19" fillId="0" borderId="9" xfId="0" applyFont="1" applyBorder="1" applyAlignment="1">
      <alignment vertical="center" wrapText="1"/>
    </xf>
    <xf numFmtId="0" fontId="19" fillId="0" borderId="24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1" fontId="29" fillId="0" borderId="54" xfId="1" applyNumberFormat="1" applyFont="1" applyBorder="1" applyAlignment="1">
      <alignment horizontal="center" vertical="center"/>
    </xf>
    <xf numFmtId="1" fontId="0" fillId="0" borderId="55" xfId="0" applyNumberFormat="1" applyBorder="1"/>
    <xf numFmtId="1" fontId="0" fillId="0" borderId="64" xfId="0" applyNumberFormat="1" applyBorder="1"/>
    <xf numFmtId="164" fontId="29" fillId="0" borderId="57" xfId="1" applyNumberFormat="1" applyFont="1" applyBorder="1" applyAlignment="1">
      <alignment horizontal="center" vertical="center"/>
    </xf>
    <xf numFmtId="164" fontId="29" fillId="0" borderId="55" xfId="1" applyNumberFormat="1" applyFont="1" applyBorder="1" applyAlignment="1">
      <alignment horizontal="center" vertical="center"/>
    </xf>
    <xf numFmtId="164" fontId="26" fillId="0" borderId="1" xfId="1" applyNumberFormat="1" applyFont="1" applyBorder="1" applyAlignment="1">
      <alignment horizontal="center" vertical="center"/>
    </xf>
    <xf numFmtId="164" fontId="26" fillId="0" borderId="4" xfId="1" applyNumberFormat="1" applyFont="1" applyBorder="1" applyAlignment="1">
      <alignment horizontal="center" vertical="center"/>
    </xf>
    <xf numFmtId="1" fontId="30" fillId="0" borderId="67" xfId="1" applyNumberFormat="1" applyFont="1" applyBorder="1" applyAlignment="1">
      <alignment horizontal="center" vertical="center"/>
    </xf>
    <xf numFmtId="1" fontId="0" fillId="0" borderId="85" xfId="0" applyNumberFormat="1" applyBorder="1"/>
    <xf numFmtId="1" fontId="0" fillId="0" borderId="68" xfId="0" applyNumberFormat="1" applyBorder="1"/>
    <xf numFmtId="164" fontId="30" fillId="0" borderId="74" xfId="1" applyNumberFormat="1" applyFont="1" applyBorder="1" applyAlignment="1">
      <alignment horizontal="center" vertical="center"/>
    </xf>
    <xf numFmtId="164" fontId="30" fillId="0" borderId="76" xfId="1" applyNumberFormat="1" applyFont="1" applyBorder="1" applyAlignment="1">
      <alignment horizontal="center" vertical="center"/>
    </xf>
    <xf numFmtId="164" fontId="29" fillId="1" borderId="54" xfId="1" applyNumberFormat="1" applyFont="1" applyFill="1" applyBorder="1" applyAlignment="1">
      <alignment horizontal="center" vertical="center"/>
    </xf>
    <xf numFmtId="0" fontId="0" fillId="1" borderId="55" xfId="0" applyFill="1" applyBorder="1"/>
    <xf numFmtId="0" fontId="0" fillId="1" borderId="64" xfId="0" applyFill="1" applyBorder="1"/>
    <xf numFmtId="164" fontId="29" fillId="1" borderId="57" xfId="1" applyNumberFormat="1" applyFont="1" applyFill="1" applyBorder="1" applyAlignment="1">
      <alignment horizontal="center" vertical="center"/>
    </xf>
    <xf numFmtId="164" fontId="29" fillId="1" borderId="55" xfId="1" applyNumberFormat="1" applyFont="1" applyFill="1" applyBorder="1" applyAlignment="1">
      <alignment horizontal="center" vertical="center"/>
    </xf>
    <xf numFmtId="1" fontId="30" fillId="1" borderId="67" xfId="1" applyNumberFormat="1" applyFont="1" applyFill="1" applyBorder="1" applyAlignment="1">
      <alignment horizontal="center" vertical="center"/>
    </xf>
    <xf numFmtId="1" fontId="0" fillId="1" borderId="85" xfId="0" applyNumberFormat="1" applyFill="1" applyBorder="1"/>
    <xf numFmtId="1" fontId="0" fillId="1" borderId="68" xfId="0" applyNumberFormat="1" applyFill="1" applyBorder="1"/>
    <xf numFmtId="164" fontId="30" fillId="1" borderId="74" xfId="1" applyNumberFormat="1" applyFont="1" applyFill="1" applyBorder="1" applyAlignment="1">
      <alignment horizontal="center" vertical="center"/>
    </xf>
    <xf numFmtId="164" fontId="30" fillId="1" borderId="76" xfId="1" applyNumberFormat="1" applyFont="1" applyFill="1" applyBorder="1" applyAlignment="1">
      <alignment horizontal="center" vertical="center"/>
    </xf>
    <xf numFmtId="164" fontId="27" fillId="1" borderId="87" xfId="1" applyNumberFormat="1" applyFont="1" applyFill="1" applyBorder="1" applyAlignment="1">
      <alignment horizontal="center" vertical="center"/>
    </xf>
    <xf numFmtId="164" fontId="27" fillId="1" borderId="79" xfId="1" applyNumberFormat="1" applyFont="1" applyFill="1" applyBorder="1" applyAlignment="1">
      <alignment horizontal="center" vertical="center"/>
    </xf>
    <xf numFmtId="164" fontId="30" fillId="0" borderId="4" xfId="1" applyNumberFormat="1" applyFont="1" applyBorder="1" applyAlignment="1">
      <alignment horizontal="center" vertical="center"/>
    </xf>
    <xf numFmtId="164" fontId="30" fillId="0" borderId="5" xfId="1" applyNumberFormat="1" applyFont="1" applyBorder="1" applyAlignment="1">
      <alignment horizontal="center" vertical="center"/>
    </xf>
    <xf numFmtId="164" fontId="30" fillId="0" borderId="75" xfId="1" applyNumberFormat="1" applyFont="1" applyBorder="1" applyAlignment="1">
      <alignment horizontal="center" vertical="center"/>
    </xf>
    <xf numFmtId="164" fontId="26" fillId="0" borderId="28" xfId="1" applyNumberFormat="1" applyFont="1" applyBorder="1" applyAlignment="1">
      <alignment horizontal="center" vertical="center"/>
    </xf>
    <xf numFmtId="164" fontId="25" fillId="1" borderId="32" xfId="1" applyNumberFormat="1" applyFont="1" applyFill="1" applyBorder="1" applyAlignment="1">
      <alignment horizontal="center" vertical="center"/>
    </xf>
    <xf numFmtId="164" fontId="25" fillId="1" borderId="10" xfId="1" applyNumberFormat="1" applyFont="1" applyFill="1" applyBorder="1" applyAlignment="1">
      <alignment horizontal="center" vertical="center"/>
    </xf>
    <xf numFmtId="164" fontId="25" fillId="1" borderId="8" xfId="1" applyNumberFormat="1" applyFont="1" applyFill="1" applyBorder="1" applyAlignment="1">
      <alignment horizontal="center" vertical="center"/>
    </xf>
    <xf numFmtId="164" fontId="25" fillId="1" borderId="9" xfId="1" applyNumberFormat="1" applyFont="1" applyFill="1" applyBorder="1" applyAlignment="1">
      <alignment horizontal="center" vertical="center"/>
    </xf>
    <xf numFmtId="164" fontId="25" fillId="1" borderId="24" xfId="1" applyNumberFormat="1" applyFont="1" applyFill="1" applyBorder="1" applyAlignment="1">
      <alignment horizontal="center" vertical="center"/>
    </xf>
    <xf numFmtId="164" fontId="30" fillId="0" borderId="67" xfId="1" applyNumberFormat="1" applyFont="1" applyBorder="1" applyAlignment="1">
      <alignment horizontal="center" vertical="center"/>
    </xf>
    <xf numFmtId="164" fontId="30" fillId="0" borderId="85" xfId="1" applyNumberFormat="1" applyFont="1" applyBorder="1" applyAlignment="1">
      <alignment horizontal="center" vertical="center"/>
    </xf>
    <xf numFmtId="164" fontId="29" fillId="0" borderId="98" xfId="1" applyNumberFormat="1" applyFont="1" applyBorder="1" applyAlignment="1">
      <alignment horizontal="center" vertical="center"/>
    </xf>
    <xf numFmtId="164" fontId="29" fillId="0" borderId="99" xfId="1" applyNumberFormat="1" applyFont="1" applyBorder="1" applyAlignment="1">
      <alignment horizontal="center" vertical="center"/>
    </xf>
    <xf numFmtId="164" fontId="29" fillId="0" borderId="1" xfId="1" applyNumberFormat="1" applyFont="1" applyBorder="1" applyAlignment="1">
      <alignment horizontal="center" vertical="center"/>
    </xf>
    <xf numFmtId="164" fontId="29" fillId="0" borderId="100" xfId="1" applyNumberFormat="1" applyFont="1" applyBorder="1" applyAlignment="1">
      <alignment horizontal="center" vertical="center"/>
    </xf>
    <xf numFmtId="164" fontId="29" fillId="0" borderId="101" xfId="1" applyNumberFormat="1" applyFont="1" applyBorder="1" applyAlignment="1">
      <alignment horizontal="center" vertical="center"/>
    </xf>
    <xf numFmtId="164" fontId="29" fillId="0" borderId="102" xfId="1" applyNumberFormat="1" applyFont="1" applyBorder="1" applyAlignment="1">
      <alignment horizontal="center" vertical="center"/>
    </xf>
    <xf numFmtId="164" fontId="29" fillId="0" borderId="54" xfId="1" applyNumberFormat="1" applyFont="1" applyBorder="1" applyAlignment="1">
      <alignment horizontal="center" vertical="center"/>
    </xf>
    <xf numFmtId="164" fontId="29" fillId="0" borderId="64" xfId="1" applyNumberFormat="1" applyFont="1" applyBorder="1" applyAlignment="1">
      <alignment horizontal="center" vertical="center"/>
    </xf>
    <xf numFmtId="164" fontId="37" fillId="0" borderId="65" xfId="1" applyNumberFormat="1" applyFont="1" applyBorder="1" applyAlignment="1">
      <alignment horizontal="center" vertical="center"/>
    </xf>
    <xf numFmtId="164" fontId="37" fillId="0" borderId="106" xfId="1" applyNumberFormat="1" applyFont="1" applyBorder="1" applyAlignment="1">
      <alignment horizontal="center" vertical="center"/>
    </xf>
    <xf numFmtId="0" fontId="29" fillId="0" borderId="57" xfId="0" applyFont="1" applyBorder="1" applyAlignment="1">
      <alignment horizontal="center" vertical="center"/>
    </xf>
    <xf numFmtId="0" fontId="29" fillId="0" borderId="64" xfId="0" applyFont="1" applyBorder="1" applyAlignment="1">
      <alignment horizontal="center" vertical="center"/>
    </xf>
    <xf numFmtId="165" fontId="37" fillId="0" borderId="65" xfId="1" applyNumberFormat="1" applyFont="1" applyBorder="1" applyAlignment="1">
      <alignment horizontal="center" vertical="center"/>
    </xf>
    <xf numFmtId="165" fontId="37" fillId="0" borderId="68" xfId="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6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71" xfId="0" applyFont="1" applyBorder="1" applyAlignment="1">
      <alignment horizontal="right" vertical="center"/>
    </xf>
    <xf numFmtId="0" fontId="5" fillId="0" borderId="87" xfId="0" applyFont="1" applyBorder="1" applyAlignment="1">
      <alignment horizontal="right" vertical="center"/>
    </xf>
    <xf numFmtId="0" fontId="5" fillId="0" borderId="79" xfId="0" applyFont="1" applyBorder="1" applyAlignment="1">
      <alignment horizontal="right" vertical="center"/>
    </xf>
    <xf numFmtId="0" fontId="5" fillId="0" borderId="78" xfId="0" applyFont="1" applyBorder="1" applyAlignment="1">
      <alignment horizontal="right" vertical="center"/>
    </xf>
    <xf numFmtId="49" fontId="25" fillId="0" borderId="33" xfId="1" applyNumberFormat="1" applyFont="1" applyBorder="1" applyAlignment="1">
      <alignment horizontal="center" vertical="center"/>
    </xf>
    <xf numFmtId="49" fontId="25" fillId="0" borderId="73" xfId="1" applyNumberFormat="1" applyFont="1" applyBorder="1" applyAlignment="1">
      <alignment horizontal="center" vertical="center"/>
    </xf>
    <xf numFmtId="0" fontId="28" fillId="0" borderId="0" xfId="0" applyFont="1" applyAlignment="1">
      <alignment horizontal="right"/>
    </xf>
    <xf numFmtId="0" fontId="0" fillId="0" borderId="0" xfId="0" applyAlignment="1">
      <alignment horizontal="right"/>
    </xf>
    <xf numFmtId="164" fontId="27" fillId="1" borderId="4" xfId="0" applyNumberFormat="1" applyFont="1" applyFill="1" applyBorder="1" applyAlignment="1">
      <alignment horizontal="center" vertical="center"/>
    </xf>
    <xf numFmtId="164" fontId="27" fillId="1" borderId="5" xfId="0" applyNumberFormat="1" applyFont="1" applyFill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164" fontId="27" fillId="3" borderId="125" xfId="1" applyNumberFormat="1" applyFont="1" applyFill="1" applyBorder="1" applyAlignment="1">
      <alignment horizontal="center" vertical="center"/>
    </xf>
    <xf numFmtId="164" fontId="27" fillId="3" borderId="126" xfId="1" applyNumberFormat="1" applyFont="1" applyFill="1" applyBorder="1" applyAlignment="1">
      <alignment horizontal="center" vertical="center"/>
    </xf>
    <xf numFmtId="164" fontId="27" fillId="3" borderId="127" xfId="1" applyNumberFormat="1" applyFont="1" applyFill="1" applyBorder="1" applyAlignment="1">
      <alignment horizontal="center" vertical="center"/>
    </xf>
    <xf numFmtId="0" fontId="5" fillId="0" borderId="87" xfId="0" applyFont="1" applyBorder="1" applyAlignment="1">
      <alignment horizontal="center" vertical="center" wrapText="1"/>
    </xf>
    <xf numFmtId="0" fontId="5" fillId="0" borderId="79" xfId="0" applyFont="1" applyBorder="1" applyAlignment="1">
      <alignment horizontal="center" vertical="center" wrapText="1"/>
    </xf>
    <xf numFmtId="0" fontId="5" fillId="0" borderId="78" xfId="0" applyFont="1" applyBorder="1" applyAlignment="1">
      <alignment horizontal="center" vertical="center" wrapText="1"/>
    </xf>
    <xf numFmtId="0" fontId="0" fillId="0" borderId="2" xfId="0" applyBorder="1" applyAlignment="1">
      <alignment horizontal="right"/>
    </xf>
    <xf numFmtId="0" fontId="5" fillId="0" borderId="4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95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29" fillId="0" borderId="105" xfId="0" applyFont="1" applyBorder="1" applyAlignment="1">
      <alignment horizontal="center" vertical="center"/>
    </xf>
    <xf numFmtId="0" fontId="5" fillId="0" borderId="87" xfId="0" applyFont="1" applyBorder="1" applyAlignment="1">
      <alignment horizontal="right" vertical="center" wrapText="1"/>
    </xf>
    <xf numFmtId="0" fontId="5" fillId="0" borderId="79" xfId="0" applyFont="1" applyBorder="1" applyAlignment="1">
      <alignment horizontal="right" vertical="center" wrapText="1"/>
    </xf>
    <xf numFmtId="0" fontId="5" fillId="0" borderId="78" xfId="0" applyFont="1" applyBorder="1" applyAlignment="1">
      <alignment horizontal="right" vertical="center" wrapText="1"/>
    </xf>
    <xf numFmtId="164" fontId="25" fillId="0" borderId="84" xfId="1" applyNumberFormat="1" applyFont="1" applyBorder="1" applyAlignment="1">
      <alignment horizontal="center" vertical="center"/>
    </xf>
    <xf numFmtId="164" fontId="25" fillId="0" borderId="123" xfId="1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164" fontId="25" fillId="1" borderId="33" xfId="1" applyNumberFormat="1" applyFont="1" applyFill="1" applyBorder="1" applyAlignment="1">
      <alignment horizontal="center" vertical="center"/>
    </xf>
    <xf numFmtId="164" fontId="25" fillId="1" borderId="16" xfId="1" applyNumberFormat="1" applyFont="1" applyFill="1" applyBorder="1" applyAlignment="1">
      <alignment horizontal="center" vertical="center"/>
    </xf>
    <xf numFmtId="164" fontId="25" fillId="1" borderId="17" xfId="1" applyNumberFormat="1" applyFont="1" applyFill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19" fillId="0" borderId="39" xfId="0" applyFont="1" applyBorder="1" applyAlignment="1">
      <alignment horizontal="center" vertical="center"/>
    </xf>
    <xf numFmtId="0" fontId="19" fillId="0" borderId="53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164" fontId="25" fillId="0" borderId="70" xfId="1" applyNumberFormat="1" applyFont="1" applyBorder="1" applyAlignment="1">
      <alignment horizontal="center" vertical="center"/>
    </xf>
    <xf numFmtId="164" fontId="25" fillId="0" borderId="124" xfId="1" applyNumberFormat="1" applyFont="1" applyBorder="1" applyAlignment="1">
      <alignment horizontal="center" vertical="center"/>
    </xf>
    <xf numFmtId="0" fontId="24" fillId="0" borderId="32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164" fontId="25" fillId="2" borderId="32" xfId="1" applyNumberFormat="1" applyFont="1" applyFill="1" applyBorder="1" applyAlignment="1">
      <alignment horizontal="center" vertical="center"/>
    </xf>
    <xf numFmtId="164" fontId="25" fillId="2" borderId="9" xfId="1" applyNumberFormat="1" applyFont="1" applyFill="1" applyBorder="1" applyAlignment="1">
      <alignment horizontal="center" vertical="center"/>
    </xf>
    <xf numFmtId="164" fontId="25" fillId="2" borderId="24" xfId="1" applyNumberFormat="1" applyFont="1" applyFill="1" applyBorder="1" applyAlignment="1">
      <alignment horizontal="center" vertical="center"/>
    </xf>
    <xf numFmtId="49" fontId="25" fillId="0" borderId="30" xfId="1" applyNumberFormat="1" applyFont="1" applyBorder="1" applyAlignment="1">
      <alignment horizontal="center" vertical="center"/>
    </xf>
    <xf numFmtId="49" fontId="25" fillId="0" borderId="72" xfId="1" applyNumberFormat="1" applyFont="1" applyBorder="1" applyAlignment="1">
      <alignment horizontal="center" vertical="center"/>
    </xf>
    <xf numFmtId="0" fontId="5" fillId="0" borderId="32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41" fontId="13" fillId="0" borderId="1" xfId="2" applyFont="1" applyBorder="1" applyAlignment="1">
      <alignment horizontal="center" vertical="center"/>
    </xf>
    <xf numFmtId="41" fontId="13" fillId="0" borderId="4" xfId="2" applyFont="1" applyBorder="1" applyAlignment="1">
      <alignment horizontal="center" vertical="center"/>
    </xf>
    <xf numFmtId="0" fontId="5" fillId="0" borderId="30" xfId="0" applyFont="1" applyBorder="1" applyAlignment="1">
      <alignment horizontal="right" vertical="center" wrapText="1"/>
    </xf>
    <xf numFmtId="0" fontId="5" fillId="0" borderId="36" xfId="0" applyFont="1" applyBorder="1" applyAlignment="1">
      <alignment horizontal="right" vertical="center" wrapText="1"/>
    </xf>
    <xf numFmtId="0" fontId="5" fillId="0" borderId="31" xfId="0" applyFont="1" applyBorder="1" applyAlignment="1">
      <alignment horizontal="right" vertical="center" wrapText="1"/>
    </xf>
    <xf numFmtId="0" fontId="22" fillId="0" borderId="0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44" fillId="0" borderId="1" xfId="0" applyFont="1" applyBorder="1" applyAlignment="1">
      <alignment horizontal="center" vertical="center" wrapText="1"/>
    </xf>
    <xf numFmtId="0" fontId="44" fillId="0" borderId="4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/>
    </xf>
    <xf numFmtId="0" fontId="29" fillId="0" borderId="85" xfId="0" applyFont="1" applyBorder="1" applyAlignment="1">
      <alignment horizontal="center" vertical="center"/>
    </xf>
    <xf numFmtId="164" fontId="25" fillId="0" borderId="74" xfId="1" applyNumberFormat="1" applyFont="1" applyBorder="1" applyAlignment="1">
      <alignment horizontal="center" vertical="center"/>
    </xf>
    <xf numFmtId="164" fontId="25" fillId="0" borderId="76" xfId="1" applyNumberFormat="1" applyFont="1" applyBorder="1" applyAlignment="1">
      <alignment horizontal="center" vertical="center"/>
    </xf>
    <xf numFmtId="164" fontId="25" fillId="0" borderId="51" xfId="1" applyNumberFormat="1" applyFont="1" applyBorder="1" applyAlignment="1">
      <alignment horizontal="center" vertical="center"/>
    </xf>
    <xf numFmtId="164" fontId="25" fillId="0" borderId="67" xfId="1" applyNumberFormat="1" applyFont="1" applyBorder="1" applyAlignment="1">
      <alignment horizontal="center" vertical="center"/>
    </xf>
    <xf numFmtId="164" fontId="25" fillId="0" borderId="68" xfId="1" applyNumberFormat="1" applyFont="1" applyBorder="1" applyAlignment="1">
      <alignment horizontal="center" vertical="center"/>
    </xf>
    <xf numFmtId="164" fontId="25" fillId="0" borderId="62" xfId="1" applyNumberFormat="1" applyFont="1" applyBorder="1" applyAlignment="1">
      <alignment horizontal="center" vertical="center"/>
    </xf>
    <xf numFmtId="164" fontId="25" fillId="0" borderId="65" xfId="1" applyNumberFormat="1" applyFont="1" applyBorder="1" applyAlignment="1">
      <alignment horizontal="center" vertical="center"/>
    </xf>
    <xf numFmtId="0" fontId="29" fillId="0" borderId="54" xfId="0" applyFont="1" applyBorder="1" applyAlignment="1">
      <alignment horizontal="center" vertical="center"/>
    </xf>
    <xf numFmtId="0" fontId="29" fillId="0" borderId="55" xfId="0" applyFont="1" applyBorder="1" applyAlignment="1">
      <alignment horizontal="center" vertical="center"/>
    </xf>
    <xf numFmtId="49" fontId="25" fillId="0" borderId="61" xfId="1" applyNumberFormat="1" applyFont="1" applyBorder="1" applyAlignment="1">
      <alignment horizontal="center" vertical="center"/>
    </xf>
    <xf numFmtId="49" fontId="25" fillId="0" borderId="62" xfId="1" applyNumberFormat="1" applyFont="1" applyBorder="1" applyAlignment="1">
      <alignment horizontal="center" vertical="center"/>
    </xf>
    <xf numFmtId="164" fontId="25" fillId="0" borderId="85" xfId="1" applyNumberFormat="1" applyFont="1" applyBorder="1" applyAlignment="1">
      <alignment horizontal="center" vertical="center"/>
    </xf>
    <xf numFmtId="0" fontId="28" fillId="0" borderId="55" xfId="0" applyFont="1" applyBorder="1"/>
    <xf numFmtId="0" fontId="28" fillId="0" borderId="5" xfId="0" applyFont="1" applyBorder="1"/>
    <xf numFmtId="0" fontId="13" fillId="0" borderId="132" xfId="0" applyFont="1" applyBorder="1" applyAlignment="1">
      <alignment horizontal="center" vertical="center"/>
    </xf>
    <xf numFmtId="0" fontId="13" fillId="0" borderId="118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0" fontId="13" fillId="0" borderId="104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120" xfId="0" applyFont="1" applyBorder="1" applyAlignment="1">
      <alignment horizontal="center" vertical="center"/>
    </xf>
    <xf numFmtId="0" fontId="10" fillId="0" borderId="78" xfId="0" applyFont="1" applyBorder="1" applyAlignment="1">
      <alignment horizontal="center" vertical="center"/>
    </xf>
    <xf numFmtId="0" fontId="10" fillId="0" borderId="104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13" fillId="0" borderId="121" xfId="0" applyFont="1" applyBorder="1" applyAlignment="1">
      <alignment horizontal="center" vertical="center"/>
    </xf>
    <xf numFmtId="164" fontId="14" fillId="0" borderId="104" xfId="0" applyNumberFormat="1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119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5" fillId="0" borderId="120" xfId="0" applyFont="1" applyBorder="1" applyAlignment="1">
      <alignment horizontal="center" vertical="center"/>
    </xf>
    <xf numFmtId="164" fontId="15" fillId="0" borderId="119" xfId="1" applyNumberFormat="1" applyFont="1" applyBorder="1" applyAlignment="1">
      <alignment horizontal="center" vertical="center"/>
    </xf>
    <xf numFmtId="164" fontId="15" fillId="0" borderId="1" xfId="1" applyNumberFormat="1" applyFont="1" applyBorder="1" applyAlignment="1">
      <alignment horizontal="center" vertical="center"/>
    </xf>
    <xf numFmtId="164" fontId="15" fillId="0" borderId="30" xfId="1" applyNumberFormat="1" applyFont="1" applyBorder="1" applyAlignment="1">
      <alignment horizontal="center" vertical="center"/>
    </xf>
    <xf numFmtId="164" fontId="15" fillId="0" borderId="48" xfId="1" applyNumberFormat="1" applyFont="1" applyBorder="1" applyAlignment="1">
      <alignment horizontal="center" vertical="center"/>
    </xf>
    <xf numFmtId="164" fontId="10" fillId="0" borderId="65" xfId="1" applyNumberFormat="1" applyFont="1" applyBorder="1" applyAlignment="1">
      <alignment vertical="center"/>
    </xf>
    <xf numFmtId="164" fontId="10" fillId="0" borderId="85" xfId="1" applyNumberFormat="1" applyFont="1" applyBorder="1" applyAlignment="1">
      <alignment vertical="center"/>
    </xf>
    <xf numFmtId="164" fontId="10" fillId="0" borderId="66" xfId="1" applyNumberFormat="1" applyFont="1" applyBorder="1" applyAlignment="1">
      <alignment vertical="center"/>
    </xf>
    <xf numFmtId="164" fontId="16" fillId="0" borderId="58" xfId="1" applyNumberFormat="1" applyFont="1" applyBorder="1" applyAlignment="1">
      <alignment horizontal="center" vertical="center"/>
    </xf>
    <xf numFmtId="164" fontId="16" fillId="0" borderId="60" xfId="1" applyNumberFormat="1" applyFont="1" applyBorder="1" applyAlignment="1">
      <alignment horizontal="center" vertical="center"/>
    </xf>
    <xf numFmtId="41" fontId="12" fillId="0" borderId="46" xfId="2" applyFont="1" applyBorder="1" applyAlignment="1">
      <alignment horizontal="center" vertical="center"/>
    </xf>
    <xf numFmtId="41" fontId="12" fillId="0" borderId="47" xfId="2" applyFont="1" applyBorder="1" applyAlignment="1">
      <alignment horizontal="center" vertical="center"/>
    </xf>
    <xf numFmtId="0" fontId="19" fillId="0" borderId="18" xfId="0" applyFont="1" applyBorder="1" applyAlignment="1">
      <alignment horizontal="right" vertical="center"/>
    </xf>
    <xf numFmtId="0" fontId="19" fillId="0" borderId="2" xfId="0" applyFont="1" applyBorder="1" applyAlignment="1">
      <alignment horizontal="right" vertical="center"/>
    </xf>
    <xf numFmtId="0" fontId="19" fillId="0" borderId="3" xfId="0" applyFont="1" applyBorder="1" applyAlignment="1">
      <alignment horizontal="right" vertical="center"/>
    </xf>
    <xf numFmtId="0" fontId="19" fillId="0" borderId="19" xfId="0" applyFont="1" applyBorder="1" applyAlignment="1">
      <alignment horizontal="right" vertical="center"/>
    </xf>
    <xf numFmtId="0" fontId="19" fillId="0" borderId="5" xfId="0" applyFont="1" applyBorder="1" applyAlignment="1">
      <alignment horizontal="right" vertical="center"/>
    </xf>
    <xf numFmtId="0" fontId="19" fillId="0" borderId="6" xfId="0" applyFont="1" applyBorder="1" applyAlignment="1">
      <alignment horizontal="right" vertical="center"/>
    </xf>
    <xf numFmtId="0" fontId="40" fillId="0" borderId="2" xfId="0" applyFont="1" applyBorder="1" applyAlignment="1">
      <alignment horizontal="right" vertical="center" readingOrder="2"/>
    </xf>
    <xf numFmtId="0" fontId="0" fillId="0" borderId="0" xfId="0" applyBorder="1" applyAlignment="1">
      <alignment horizontal="right" readingOrder="2"/>
    </xf>
    <xf numFmtId="0" fontId="15" fillId="0" borderId="27" xfId="0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46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19" fillId="0" borderId="18" xfId="0" applyFont="1" applyBorder="1" applyAlignment="1">
      <alignment horizontal="right" vertical="center" wrapText="1"/>
    </xf>
    <xf numFmtId="0" fontId="19" fillId="0" borderId="2" xfId="0" applyFont="1" applyBorder="1" applyAlignment="1">
      <alignment horizontal="right" vertical="center" wrapText="1"/>
    </xf>
    <xf numFmtId="0" fontId="19" fillId="0" borderId="3" xfId="0" applyFont="1" applyBorder="1" applyAlignment="1">
      <alignment horizontal="right" vertical="center" wrapText="1"/>
    </xf>
    <xf numFmtId="0" fontId="19" fillId="0" borderId="19" xfId="0" applyFont="1" applyBorder="1" applyAlignment="1">
      <alignment horizontal="right" vertical="center" wrapText="1"/>
    </xf>
    <xf numFmtId="0" fontId="19" fillId="0" borderId="5" xfId="0" applyFont="1" applyBorder="1" applyAlignment="1">
      <alignment horizontal="right" vertical="center" wrapText="1"/>
    </xf>
    <xf numFmtId="0" fontId="19" fillId="0" borderId="6" xfId="0" applyFont="1" applyBorder="1" applyAlignment="1">
      <alignment horizontal="right" vertical="center" wrapText="1"/>
    </xf>
    <xf numFmtId="0" fontId="16" fillId="0" borderId="57" xfId="0" applyFont="1" applyBorder="1" applyAlignment="1">
      <alignment horizontal="center" vertical="center"/>
    </xf>
    <xf numFmtId="0" fontId="16" fillId="0" borderId="56" xfId="0" applyFont="1" applyBorder="1" applyAlignment="1">
      <alignment horizontal="center" vertical="center"/>
    </xf>
    <xf numFmtId="164" fontId="10" fillId="0" borderId="81" xfId="1" applyNumberFormat="1" applyFont="1" applyBorder="1" applyAlignment="1">
      <alignment horizontal="center" vertical="center"/>
    </xf>
    <xf numFmtId="164" fontId="10" fillId="0" borderId="82" xfId="1" applyNumberFormat="1" applyFont="1" applyBorder="1" applyAlignment="1">
      <alignment horizontal="center" vertical="center"/>
    </xf>
    <xf numFmtId="0" fontId="19" fillId="0" borderId="77" xfId="0" applyFont="1" applyBorder="1" applyAlignment="1">
      <alignment horizontal="right" vertical="center"/>
    </xf>
    <xf numFmtId="0" fontId="19" fillId="0" borderId="79" xfId="0" applyFont="1" applyBorder="1" applyAlignment="1">
      <alignment horizontal="right" vertical="center"/>
    </xf>
    <xf numFmtId="0" fontId="19" fillId="0" borderId="78" xfId="0" applyFont="1" applyBorder="1" applyAlignment="1">
      <alignment horizontal="right" vertical="center"/>
    </xf>
    <xf numFmtId="0" fontId="19" fillId="0" borderId="37" xfId="0" applyFont="1" applyBorder="1" applyAlignment="1">
      <alignment horizontal="right" vertical="center"/>
    </xf>
    <xf numFmtId="0" fontId="19" fillId="0" borderId="0" xfId="0" applyFont="1" applyBorder="1" applyAlignment="1">
      <alignment horizontal="right" vertical="center"/>
    </xf>
    <xf numFmtId="0" fontId="19" fillId="0" borderId="71" xfId="0" applyFont="1" applyBorder="1" applyAlignment="1">
      <alignment horizontal="right" vertical="center"/>
    </xf>
    <xf numFmtId="41" fontId="12" fillId="0" borderId="91" xfId="2" applyFont="1" applyBorder="1" applyAlignment="1">
      <alignment horizontal="center" vertical="center"/>
    </xf>
    <xf numFmtId="164" fontId="4" fillId="1" borderId="87" xfId="0" applyNumberFormat="1" applyFont="1" applyFill="1" applyBorder="1" applyAlignment="1">
      <alignment horizontal="center" vertical="center"/>
    </xf>
    <xf numFmtId="164" fontId="4" fillId="1" borderId="79" xfId="0" applyNumberFormat="1" applyFont="1" applyFill="1" applyBorder="1" applyAlignment="1">
      <alignment horizontal="center" vertical="center"/>
    </xf>
    <xf numFmtId="164" fontId="4" fillId="1" borderId="88" xfId="0" applyNumberFormat="1" applyFont="1" applyFill="1" applyBorder="1" applyAlignment="1">
      <alignment horizontal="center" vertical="center"/>
    </xf>
    <xf numFmtId="0" fontId="19" fillId="0" borderId="15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0" fontId="19" fillId="0" borderId="17" xfId="0" applyFont="1" applyBorder="1" applyAlignment="1">
      <alignment horizontal="right" vertical="center"/>
    </xf>
    <xf numFmtId="0" fontId="19" fillId="0" borderId="25" xfId="0" applyFont="1" applyBorder="1" applyAlignment="1">
      <alignment horizontal="right" vertical="center"/>
    </xf>
    <xf numFmtId="0" fontId="19" fillId="0" borderId="23" xfId="0" applyFont="1" applyBorder="1" applyAlignment="1">
      <alignment horizontal="right" vertical="center"/>
    </xf>
    <xf numFmtId="0" fontId="19" fillId="0" borderId="26" xfId="0" applyFont="1" applyBorder="1" applyAlignment="1">
      <alignment horizontal="right" vertical="center"/>
    </xf>
    <xf numFmtId="0" fontId="19" fillId="0" borderId="8" xfId="0" applyFont="1" applyBorder="1" applyAlignment="1">
      <alignment horizontal="right" vertical="center"/>
    </xf>
    <xf numFmtId="0" fontId="19" fillId="0" borderId="9" xfId="0" applyFont="1" applyBorder="1" applyAlignment="1">
      <alignment horizontal="right" vertical="center"/>
    </xf>
    <xf numFmtId="0" fontId="19" fillId="0" borderId="24" xfId="0" applyFont="1" applyBorder="1" applyAlignment="1">
      <alignment horizontal="right" vertical="center"/>
    </xf>
    <xf numFmtId="164" fontId="33" fillId="0" borderId="44" xfId="1" applyNumberFormat="1" applyFont="1" applyBorder="1" applyAlignment="1">
      <alignment horizontal="center" vertical="center"/>
    </xf>
    <xf numFmtId="164" fontId="33" fillId="0" borderId="7" xfId="1" applyNumberFormat="1" applyFont="1" applyBorder="1" applyAlignment="1">
      <alignment horizontal="center" vertical="center"/>
    </xf>
    <xf numFmtId="164" fontId="33" fillId="0" borderId="8" xfId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64" fontId="33" fillId="0" borderId="67" xfId="1" applyNumberFormat="1" applyFont="1" applyBorder="1" applyAlignment="1">
      <alignment horizontal="center" vertical="center"/>
    </xf>
    <xf numFmtId="164" fontId="33" fillId="0" borderId="85" xfId="1" applyNumberFormat="1" applyFont="1" applyBorder="1" applyAlignment="1">
      <alignment horizontal="center" vertical="center"/>
    </xf>
    <xf numFmtId="164" fontId="33" fillId="0" borderId="68" xfId="1" applyNumberFormat="1" applyFont="1" applyBorder="1" applyAlignment="1">
      <alignment horizontal="center" vertical="center"/>
    </xf>
    <xf numFmtId="164" fontId="24" fillId="0" borderId="54" xfId="1" applyNumberFormat="1" applyFont="1" applyBorder="1" applyAlignment="1">
      <alignment horizontal="center" vertical="center"/>
    </xf>
    <xf numFmtId="164" fontId="24" fillId="0" borderId="55" xfId="1" applyNumberFormat="1" applyFont="1" applyBorder="1" applyAlignment="1">
      <alignment horizontal="center" vertical="center"/>
    </xf>
    <xf numFmtId="164" fontId="24" fillId="0" borderId="55" xfId="1" quotePrefix="1" applyNumberFormat="1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9" fillId="0" borderId="27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64" fontId="24" fillId="0" borderId="64" xfId="1" applyNumberFormat="1" applyFont="1" applyBorder="1" applyAlignment="1">
      <alignment horizontal="center" vertical="center"/>
    </xf>
    <xf numFmtId="164" fontId="33" fillId="0" borderId="4" xfId="1" applyNumberFormat="1" applyFont="1" applyBorder="1" applyAlignment="1">
      <alignment horizontal="center" vertical="center"/>
    </xf>
    <xf numFmtId="164" fontId="33" fillId="0" borderId="5" xfId="1" applyNumberFormat="1" applyFont="1" applyBorder="1" applyAlignment="1">
      <alignment horizontal="center" vertical="center"/>
    </xf>
    <xf numFmtId="164" fontId="33" fillId="0" borderId="75" xfId="1" applyNumberFormat="1" applyFont="1" applyBorder="1" applyAlignment="1">
      <alignment horizontal="center" vertical="center"/>
    </xf>
    <xf numFmtId="164" fontId="33" fillId="0" borderId="41" xfId="1" applyNumberFormat="1" applyFont="1" applyBorder="1" applyAlignment="1">
      <alignment horizontal="center" vertical="center"/>
    </xf>
    <xf numFmtId="164" fontId="33" fillId="0" borderId="23" xfId="1" applyNumberFormat="1" applyFont="1" applyBorder="1" applyAlignment="1">
      <alignment horizontal="center" vertical="center"/>
    </xf>
    <xf numFmtId="164" fontId="33" fillId="0" borderId="33" xfId="1" applyNumberFormat="1" applyFont="1" applyBorder="1" applyAlignment="1">
      <alignment horizontal="center" vertical="center"/>
    </xf>
    <xf numFmtId="164" fontId="33" fillId="0" borderId="16" xfId="1" applyNumberFormat="1" applyFont="1" applyBorder="1" applyAlignment="1">
      <alignment horizontal="center" vertical="center"/>
    </xf>
    <xf numFmtId="164" fontId="33" fillId="0" borderId="80" xfId="1" applyNumberFormat="1" applyFont="1" applyBorder="1" applyAlignment="1">
      <alignment horizontal="center" vertical="center"/>
    </xf>
    <xf numFmtId="164" fontId="33" fillId="0" borderId="74" xfId="1" applyNumberFormat="1" applyFont="1" applyBorder="1" applyAlignment="1">
      <alignment horizontal="center" vertical="center"/>
    </xf>
    <xf numFmtId="9" fontId="33" fillId="0" borderId="129" xfId="1" applyNumberFormat="1" applyFont="1" applyBorder="1" applyAlignment="1">
      <alignment horizontal="center" vertical="center"/>
    </xf>
    <xf numFmtId="9" fontId="33" fillId="0" borderId="76" xfId="1" applyNumberFormat="1" applyFont="1" applyBorder="1" applyAlignment="1">
      <alignment horizontal="center" vertical="center"/>
    </xf>
    <xf numFmtId="164" fontId="33" fillId="0" borderId="109" xfId="1" applyNumberFormat="1" applyFont="1" applyBorder="1" applyAlignment="1">
      <alignment horizontal="center" vertical="center"/>
    </xf>
    <xf numFmtId="164" fontId="33" fillId="0" borderId="110" xfId="1" applyNumberFormat="1" applyFont="1" applyBorder="1" applyAlignment="1">
      <alignment horizontal="center" vertical="center"/>
    </xf>
    <xf numFmtId="164" fontId="33" fillId="0" borderId="111" xfId="1" applyNumberFormat="1" applyFont="1" applyBorder="1" applyAlignment="1">
      <alignment horizontal="center" vertical="center"/>
    </xf>
    <xf numFmtId="0" fontId="24" fillId="0" borderId="0" xfId="0" applyFont="1" applyAlignment="1">
      <alignment horizontal="right" readingOrder="2"/>
    </xf>
    <xf numFmtId="164" fontId="10" fillId="1" borderId="87" xfId="0" applyNumberFormat="1" applyFont="1" applyFill="1" applyBorder="1" applyAlignment="1">
      <alignment horizontal="center" vertical="center"/>
    </xf>
    <xf numFmtId="164" fontId="10" fillId="1" borderId="79" xfId="0" applyNumberFormat="1" applyFont="1" applyFill="1" applyBorder="1" applyAlignment="1">
      <alignment horizontal="center" vertical="center"/>
    </xf>
    <xf numFmtId="164" fontId="26" fillId="0" borderId="45" xfId="1" applyNumberFormat="1" applyFont="1" applyBorder="1" applyAlignment="1">
      <alignment horizontal="center" vertical="center"/>
    </xf>
    <xf numFmtId="164" fontId="26" fillId="0" borderId="14" xfId="1" applyNumberFormat="1" applyFont="1" applyBorder="1" applyAlignment="1">
      <alignment horizontal="center" vertical="center"/>
    </xf>
    <xf numFmtId="164" fontId="26" fillId="0" borderId="15" xfId="1" applyNumberFormat="1" applyFont="1" applyBorder="1" applyAlignment="1">
      <alignment horizontal="center" vertical="center"/>
    </xf>
    <xf numFmtId="0" fontId="19" fillId="0" borderId="48" xfId="0" applyFont="1" applyBorder="1" applyAlignment="1">
      <alignment horizontal="center" vertical="center"/>
    </xf>
    <xf numFmtId="0" fontId="19" fillId="0" borderId="38" xfId="0" applyFont="1" applyBorder="1" applyAlignment="1">
      <alignment horizontal="center" vertical="center"/>
    </xf>
    <xf numFmtId="0" fontId="19" fillId="0" borderId="41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71" xfId="0" applyFont="1" applyBorder="1" applyAlignment="1">
      <alignment horizontal="center" vertical="center" wrapText="1"/>
    </xf>
    <xf numFmtId="0" fontId="44" fillId="0" borderId="43" xfId="0" applyFont="1" applyBorder="1" applyAlignment="1">
      <alignment horizontal="center" vertical="center"/>
    </xf>
    <xf numFmtId="0" fontId="44" fillId="0" borderId="11" xfId="0" applyFont="1" applyBorder="1" applyAlignment="1">
      <alignment horizontal="center" vertical="center"/>
    </xf>
    <xf numFmtId="0" fontId="44" fillId="0" borderId="44" xfId="0" applyFont="1" applyBorder="1" applyAlignment="1">
      <alignment horizontal="center" vertical="center"/>
    </xf>
    <xf numFmtId="0" fontId="44" fillId="0" borderId="7" xfId="0" applyFont="1" applyBorder="1" applyAlignment="1">
      <alignment horizontal="center" vertical="center"/>
    </xf>
    <xf numFmtId="164" fontId="33" fillId="0" borderId="115" xfId="1" applyNumberFormat="1" applyFont="1" applyBorder="1" applyAlignment="1">
      <alignment horizontal="center" vertical="center"/>
    </xf>
    <xf numFmtId="164" fontId="33" fillId="0" borderId="52" xfId="1" applyNumberFormat="1" applyFont="1" applyBorder="1" applyAlignment="1">
      <alignment horizontal="center" vertical="center"/>
    </xf>
    <xf numFmtId="164" fontId="33" fillId="0" borderId="9" xfId="1" applyNumberFormat="1" applyFont="1" applyBorder="1" applyAlignment="1">
      <alignment horizontal="center" vertical="center"/>
    </xf>
    <xf numFmtId="0" fontId="34" fillId="0" borderId="16" xfId="0" applyFont="1" applyBorder="1"/>
    <xf numFmtId="0" fontId="34" fillId="0" borderId="73" xfId="0" applyFont="1" applyBorder="1"/>
    <xf numFmtId="0" fontId="19" fillId="0" borderId="19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164" fontId="33" fillId="0" borderId="30" xfId="1" applyNumberFormat="1" applyFont="1" applyBorder="1" applyAlignment="1">
      <alignment horizontal="center" vertical="center"/>
    </xf>
    <xf numFmtId="164" fontId="33" fillId="0" borderId="36" xfId="1" applyNumberFormat="1" applyFont="1" applyBorder="1" applyAlignment="1">
      <alignment horizontal="center" vertical="center"/>
    </xf>
    <xf numFmtId="164" fontId="33" fillId="0" borderId="51" xfId="1" applyNumberFormat="1" applyFont="1" applyBorder="1" applyAlignment="1">
      <alignment horizontal="center" vertical="center"/>
    </xf>
    <xf numFmtId="0" fontId="34" fillId="0" borderId="23" xfId="0" applyFont="1" applyBorder="1"/>
    <xf numFmtId="0" fontId="34" fillId="0" borderId="117" xfId="0" applyFont="1" applyBorder="1"/>
    <xf numFmtId="0" fontId="19" fillId="0" borderId="46" xfId="0" applyFont="1" applyBorder="1" applyAlignment="1">
      <alignment horizontal="center" vertical="center" wrapText="1"/>
    </xf>
    <xf numFmtId="0" fontId="19" fillId="0" borderId="91" xfId="0" applyFont="1" applyBorder="1" applyAlignment="1">
      <alignment horizontal="center" vertical="center" wrapText="1"/>
    </xf>
    <xf numFmtId="0" fontId="19" fillId="0" borderId="47" xfId="0" applyFont="1" applyBorder="1" applyAlignment="1">
      <alignment horizontal="center" vertical="center" wrapText="1"/>
    </xf>
    <xf numFmtId="0" fontId="9" fillId="0" borderId="87" xfId="0" applyFont="1" applyBorder="1" applyAlignment="1">
      <alignment horizontal="right" vertical="center"/>
    </xf>
    <xf numFmtId="0" fontId="9" fillId="0" borderId="79" xfId="0" applyFont="1" applyBorder="1" applyAlignment="1">
      <alignment horizontal="right" vertical="center"/>
    </xf>
    <xf numFmtId="0" fontId="9" fillId="0" borderId="78" xfId="0" applyFont="1" applyBorder="1" applyAlignment="1">
      <alignment horizontal="right" vertical="center"/>
    </xf>
    <xf numFmtId="0" fontId="31" fillId="0" borderId="33" xfId="0" applyFont="1" applyBorder="1" applyAlignment="1">
      <alignment horizontal="center" vertical="center"/>
    </xf>
    <xf numFmtId="0" fontId="31" fillId="0" borderId="16" xfId="0" applyFont="1" applyBorder="1" applyAlignment="1">
      <alignment horizontal="center" vertical="center"/>
    </xf>
    <xf numFmtId="0" fontId="31" fillId="0" borderId="50" xfId="0" applyFont="1" applyBorder="1" applyAlignment="1">
      <alignment horizontal="center" vertical="center"/>
    </xf>
    <xf numFmtId="0" fontId="19" fillId="0" borderId="37" xfId="0" applyFont="1" applyBorder="1" applyAlignment="1">
      <alignment horizontal="center" vertical="center"/>
    </xf>
    <xf numFmtId="0" fontId="19" fillId="0" borderId="71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164" fontId="33" fillId="0" borderId="32" xfId="1" applyNumberFormat="1" applyFont="1" applyBorder="1" applyAlignment="1">
      <alignment horizontal="center" vertical="center"/>
    </xf>
    <xf numFmtId="0" fontId="34" fillId="0" borderId="9" xfId="0" applyFont="1" applyBorder="1"/>
    <xf numFmtId="0" fontId="34" fillId="0" borderId="89" xfId="0" applyFont="1" applyBorder="1"/>
    <xf numFmtId="164" fontId="33" fillId="0" borderId="50" xfId="1" applyNumberFormat="1" applyFont="1" applyBorder="1" applyAlignment="1">
      <alignment horizontal="center" vertical="center"/>
    </xf>
    <xf numFmtId="164" fontId="33" fillId="0" borderId="48" xfId="1" applyNumberFormat="1" applyFont="1" applyBorder="1" applyAlignment="1">
      <alignment horizontal="center" vertical="center"/>
    </xf>
    <xf numFmtId="164" fontId="33" fillId="0" borderId="38" xfId="1" applyNumberFormat="1" applyFont="1" applyBorder="1" applyAlignment="1">
      <alignment horizontal="center" vertical="center"/>
    </xf>
    <xf numFmtId="164" fontId="33" fillId="0" borderId="96" xfId="1" applyNumberFormat="1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30" xfId="0" applyFont="1" applyBorder="1" applyAlignment="1">
      <alignment horizontal="center" vertical="center" wrapText="1"/>
    </xf>
    <xf numFmtId="0" fontId="19" fillId="0" borderId="36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42" xfId="0" applyFont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164" fontId="33" fillId="0" borderId="76" xfId="1" applyNumberFormat="1" applyFont="1" applyBorder="1" applyAlignment="1">
      <alignment horizontal="center" vertical="center"/>
    </xf>
    <xf numFmtId="0" fontId="20" fillId="0" borderId="7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/>
    </xf>
    <xf numFmtId="0" fontId="20" fillId="0" borderId="20" xfId="0" applyFont="1" applyBorder="1" applyAlignment="1">
      <alignment horizontal="center"/>
    </xf>
    <xf numFmtId="3" fontId="49" fillId="5" borderId="32" xfId="1" applyNumberFormat="1" applyFont="1" applyFill="1" applyBorder="1" applyAlignment="1">
      <alignment horizontal="center" vertical="center"/>
    </xf>
    <xf numFmtId="3" fontId="49" fillId="5" borderId="9" xfId="1" applyNumberFormat="1" applyFont="1" applyFill="1" applyBorder="1" applyAlignment="1">
      <alignment horizontal="center" vertical="center"/>
    </xf>
    <xf numFmtId="3" fontId="49" fillId="5" borderId="24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4" borderId="7" xfId="0" applyFont="1" applyFill="1" applyBorder="1" applyAlignment="1">
      <alignment horizontal="right" vertical="center"/>
    </xf>
    <xf numFmtId="0" fontId="20" fillId="4" borderId="13" xfId="0" applyFont="1" applyFill="1" applyBorder="1" applyAlignment="1">
      <alignment horizontal="right" vertical="center"/>
    </xf>
    <xf numFmtId="0" fontId="20" fillId="0" borderId="7" xfId="0" applyFont="1" applyBorder="1" applyAlignment="1">
      <alignment horizontal="right" vertical="center"/>
    </xf>
    <xf numFmtId="0" fontId="20" fillId="0" borderId="13" xfId="0" applyFont="1" applyBorder="1" applyAlignment="1">
      <alignment horizontal="right" vertical="center"/>
    </xf>
    <xf numFmtId="0" fontId="47" fillId="0" borderId="7" xfId="0" applyFont="1" applyBorder="1" applyAlignment="1">
      <alignment horizontal="right" vertical="center"/>
    </xf>
    <xf numFmtId="0" fontId="47" fillId="0" borderId="13" xfId="0" applyFont="1" applyBorder="1" applyAlignment="1">
      <alignment horizontal="right" vertical="center"/>
    </xf>
    <xf numFmtId="3" fontId="53" fillId="0" borderId="1" xfId="1" applyNumberFormat="1" applyFont="1" applyBorder="1" applyAlignment="1">
      <alignment horizontal="center" vertical="center"/>
    </xf>
    <xf numFmtId="3" fontId="53" fillId="0" borderId="4" xfId="1" applyNumberFormat="1" applyFont="1" applyBorder="1" applyAlignment="1">
      <alignment horizontal="center" vertical="center"/>
    </xf>
    <xf numFmtId="0" fontId="53" fillId="0" borderId="18" xfId="0" applyFont="1" applyBorder="1" applyAlignment="1">
      <alignment horizontal="center" vertical="center"/>
    </xf>
    <xf numFmtId="0" fontId="53" fillId="0" borderId="19" xfId="0" applyFont="1" applyBorder="1" applyAlignment="1">
      <alignment horizontal="center" vertical="center"/>
    </xf>
    <xf numFmtId="0" fontId="53" fillId="0" borderId="2" xfId="0" applyFont="1" applyBorder="1" applyAlignment="1">
      <alignment horizontal="center" vertical="center"/>
    </xf>
    <xf numFmtId="0" fontId="53" fillId="0" borderId="3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20" fillId="0" borderId="21" xfId="0" applyFont="1" applyBorder="1" applyAlignment="1">
      <alignment horizontal="right" vertical="center"/>
    </xf>
    <xf numFmtId="0" fontId="20" fillId="0" borderId="22" xfId="0" applyFont="1" applyBorder="1" applyAlignment="1">
      <alignment horizontal="right" vertical="center"/>
    </xf>
    <xf numFmtId="0" fontId="47" fillId="0" borderId="7" xfId="0" applyFont="1" applyBorder="1"/>
    <xf numFmtId="0" fontId="47" fillId="0" borderId="13" xfId="0" applyFont="1" applyBorder="1"/>
    <xf numFmtId="0" fontId="38" fillId="0" borderId="0" xfId="0" applyFont="1" applyAlignment="1">
      <alignment horizontal="center" vertical="center"/>
    </xf>
    <xf numFmtId="0" fontId="39" fillId="0" borderId="0" xfId="0" applyFont="1" applyAlignment="1">
      <alignment horizontal="center" vertical="center"/>
    </xf>
  </cellXfs>
  <cellStyles count="3">
    <cellStyle name="Comma" xfId="1" builtinId="3"/>
    <cellStyle name="Comma [0]" xfId="2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rightToLeft="1" zoomScaleNormal="100" workbookViewId="0">
      <selection activeCell="J9" sqref="J9"/>
    </sheetView>
  </sheetViews>
  <sheetFormatPr defaultRowHeight="15"/>
  <cols>
    <col min="1" max="1" width="7.875" customWidth="1"/>
    <col min="2" max="2" width="34.875" customWidth="1"/>
    <col min="3" max="3" width="16.125" customWidth="1"/>
    <col min="4" max="4" width="18.125" customWidth="1"/>
    <col min="5" max="6" width="17.625" customWidth="1"/>
  </cols>
  <sheetData>
    <row r="1" spans="1:7">
      <c r="A1" t="s">
        <v>140</v>
      </c>
    </row>
    <row r="2" spans="1:7" s="10" customFormat="1" ht="33" customHeight="1">
      <c r="A2" s="190" t="s">
        <v>1</v>
      </c>
      <c r="B2" s="190"/>
      <c r="C2" s="190"/>
      <c r="D2" s="190"/>
      <c r="E2" s="190"/>
      <c r="F2" s="190"/>
      <c r="G2" s="190"/>
    </row>
    <row r="3" spans="1:7" ht="30" customHeight="1" thickBot="1">
      <c r="A3" s="187" t="s">
        <v>168</v>
      </c>
      <c r="B3" s="187"/>
      <c r="C3" s="187"/>
      <c r="D3" s="187"/>
      <c r="E3" s="187"/>
      <c r="F3" s="187"/>
    </row>
    <row r="4" spans="1:7" ht="36.75" customHeight="1" thickBot="1">
      <c r="A4" s="80" t="s">
        <v>131</v>
      </c>
      <c r="B4" s="81" t="s">
        <v>132</v>
      </c>
      <c r="C4" s="81" t="s">
        <v>133</v>
      </c>
      <c r="D4" s="82" t="s">
        <v>169</v>
      </c>
      <c r="E4" s="81" t="s">
        <v>134</v>
      </c>
      <c r="F4" s="83" t="s">
        <v>170</v>
      </c>
    </row>
    <row r="5" spans="1:7" ht="24.75" customHeight="1">
      <c r="A5" s="84">
        <v>1</v>
      </c>
      <c r="B5" s="85" t="s">
        <v>135</v>
      </c>
      <c r="C5" s="86">
        <v>20050000000</v>
      </c>
      <c r="D5" s="87">
        <v>24848281537</v>
      </c>
      <c r="E5" s="87">
        <v>4200591572</v>
      </c>
      <c r="F5" s="88">
        <f>D5-E5</f>
        <v>20647689965</v>
      </c>
    </row>
    <row r="6" spans="1:7" ht="24.75" customHeight="1">
      <c r="A6" s="89">
        <v>2</v>
      </c>
      <c r="B6" s="90" t="s">
        <v>136</v>
      </c>
      <c r="C6" s="91">
        <v>232038250</v>
      </c>
      <c r="D6" s="91">
        <v>232038950</v>
      </c>
      <c r="E6" s="91">
        <v>202973616</v>
      </c>
      <c r="F6" s="92">
        <f>D6-E6</f>
        <v>29065334</v>
      </c>
    </row>
    <row r="7" spans="1:7" ht="24.75" customHeight="1">
      <c r="A7" s="89">
        <v>3</v>
      </c>
      <c r="B7" s="90" t="s">
        <v>137</v>
      </c>
      <c r="C7" s="91">
        <v>2912885376</v>
      </c>
      <c r="D7" s="91">
        <v>2912885376</v>
      </c>
      <c r="E7" s="91">
        <v>814269971</v>
      </c>
      <c r="F7" s="92">
        <f t="shared" ref="F7:F9" si="0">D7-E7</f>
        <v>2098615405</v>
      </c>
    </row>
    <row r="8" spans="1:7" ht="24.75" customHeight="1">
      <c r="A8" s="89">
        <v>5</v>
      </c>
      <c r="B8" s="90" t="s">
        <v>138</v>
      </c>
      <c r="C8" s="91">
        <v>451309589</v>
      </c>
      <c r="D8" s="91">
        <v>451309589</v>
      </c>
      <c r="E8" s="91">
        <v>244333447</v>
      </c>
      <c r="F8" s="92">
        <f t="shared" si="0"/>
        <v>206976142</v>
      </c>
    </row>
    <row r="9" spans="1:7" ht="24.75" customHeight="1" thickBot="1">
      <c r="A9" s="93">
        <v>6</v>
      </c>
      <c r="B9" s="94" t="s">
        <v>139</v>
      </c>
      <c r="C9" s="95">
        <v>2100000000</v>
      </c>
      <c r="D9" s="95">
        <v>2100000000</v>
      </c>
      <c r="E9" s="95">
        <v>0</v>
      </c>
      <c r="F9" s="92">
        <f t="shared" si="0"/>
        <v>2100000000</v>
      </c>
    </row>
    <row r="10" spans="1:7" ht="33.75" customHeight="1" thickBot="1">
      <c r="A10" s="188" t="s">
        <v>2</v>
      </c>
      <c r="B10" s="189"/>
      <c r="C10" s="96">
        <f>SUM(C5:C9)</f>
        <v>25746233215</v>
      </c>
      <c r="D10" s="97">
        <f>SUM(D5:D9)</f>
        <v>30544515452</v>
      </c>
      <c r="E10" s="97">
        <f>SUM(E5:E9)</f>
        <v>5462168606</v>
      </c>
      <c r="F10" s="98">
        <f>SUM(F5:F9)</f>
        <v>25082346846</v>
      </c>
    </row>
  </sheetData>
  <mergeCells count="3">
    <mergeCell ref="A3:F3"/>
    <mergeCell ref="A10:B10"/>
    <mergeCell ref="A2:G2"/>
  </mergeCells>
  <pageMargins left="0.70866141732283472" right="1.1023622047244095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"/>
  <sheetViews>
    <sheetView zoomScale="59" zoomScaleNormal="59" workbookViewId="0">
      <selection activeCell="J9" sqref="J9"/>
    </sheetView>
  </sheetViews>
  <sheetFormatPr defaultColWidth="9" defaultRowHeight="24"/>
  <cols>
    <col min="1" max="1" width="6.375" style="6" customWidth="1"/>
    <col min="2" max="2" width="7.875" style="6" customWidth="1"/>
    <col min="3" max="3" width="6.375" style="6" customWidth="1"/>
    <col min="4" max="4" width="13.375" style="6" customWidth="1"/>
    <col min="5" max="5" width="11" style="6" customWidth="1"/>
    <col min="6" max="6" width="15.375" style="7" customWidth="1"/>
    <col min="7" max="7" width="6.375" style="7" customWidth="1"/>
    <col min="8" max="8" width="6.625" style="49" customWidth="1"/>
    <col min="9" max="9" width="33.375" style="49" customWidth="1"/>
    <col min="10" max="10" width="23.625" style="49" customWidth="1"/>
    <col min="11" max="11" width="15" style="3" customWidth="1"/>
    <col min="12" max="12" width="16.375" style="1" customWidth="1"/>
    <col min="13" max="13" width="19" style="1" customWidth="1"/>
    <col min="14" max="14" width="5.625" style="1" customWidth="1"/>
    <col min="15" max="15" width="5.375" style="1" customWidth="1"/>
    <col min="16" max="16" width="9" style="1"/>
    <col min="17" max="17" width="11.875" style="1" customWidth="1"/>
    <col min="18" max="18" width="24.25" style="1" customWidth="1"/>
    <col min="19" max="16384" width="9" style="1"/>
  </cols>
  <sheetData>
    <row r="1" spans="1:11" ht="125.25" customHeight="1">
      <c r="A1" s="554" t="s">
        <v>1</v>
      </c>
      <c r="B1" s="554"/>
      <c r="C1" s="554"/>
      <c r="D1" s="554"/>
      <c r="E1" s="554"/>
      <c r="F1" s="554"/>
      <c r="G1" s="554"/>
      <c r="H1" s="554"/>
      <c r="I1" s="554"/>
      <c r="J1" s="554"/>
      <c r="K1" s="554"/>
    </row>
    <row r="2" spans="1:11" ht="285.75" customHeight="1">
      <c r="A2" s="555" t="s">
        <v>166</v>
      </c>
      <c r="B2" s="555"/>
      <c r="C2" s="555"/>
      <c r="D2" s="555"/>
      <c r="E2" s="555"/>
      <c r="F2" s="555"/>
      <c r="G2" s="555"/>
      <c r="H2" s="555"/>
      <c r="I2" s="555"/>
      <c r="J2" s="555"/>
      <c r="K2" s="555"/>
    </row>
    <row r="3" spans="1:11" ht="38.25" customHeight="1">
      <c r="A3" s="554"/>
      <c r="B3" s="554"/>
      <c r="C3" s="554"/>
      <c r="D3" s="554"/>
      <c r="E3" s="554"/>
      <c r="F3" s="554"/>
      <c r="G3" s="554"/>
      <c r="H3" s="554"/>
      <c r="I3" s="554"/>
      <c r="J3" s="554"/>
      <c r="K3" s="554"/>
    </row>
    <row r="4" spans="1:11" ht="131.25" customHeight="1">
      <c r="A4" s="554" t="s">
        <v>86</v>
      </c>
      <c r="B4" s="554"/>
      <c r="C4" s="554"/>
      <c r="D4" s="554"/>
      <c r="E4" s="554"/>
      <c r="F4" s="554"/>
      <c r="G4" s="554"/>
      <c r="H4" s="554"/>
      <c r="I4" s="554"/>
      <c r="J4" s="554"/>
      <c r="K4" s="554"/>
    </row>
    <row r="5" spans="1:11" ht="23.25" customHeight="1">
      <c r="A5" s="533"/>
      <c r="B5" s="533"/>
      <c r="C5" s="533"/>
      <c r="D5" s="533"/>
      <c r="E5" s="533"/>
      <c r="F5" s="533"/>
      <c r="G5" s="533"/>
      <c r="H5" s="533"/>
      <c r="I5" s="533"/>
      <c r="J5" s="533"/>
      <c r="K5" s="533"/>
    </row>
    <row r="6" spans="1:11" ht="41.25" customHeight="1">
      <c r="A6" s="160"/>
      <c r="B6" s="160"/>
      <c r="C6" s="160"/>
      <c r="D6" s="160"/>
      <c r="E6" s="160"/>
      <c r="F6" s="160"/>
      <c r="G6" s="160"/>
      <c r="H6" s="161"/>
      <c r="I6" s="162"/>
      <c r="J6" s="163" t="s">
        <v>172</v>
      </c>
      <c r="K6" s="164" t="s">
        <v>142</v>
      </c>
    </row>
    <row r="7" spans="1:11">
      <c r="I7" s="103"/>
      <c r="J7" s="104"/>
    </row>
  </sheetData>
  <mergeCells count="5">
    <mergeCell ref="A1:K1"/>
    <mergeCell ref="A2:K2"/>
    <mergeCell ref="A4:K4"/>
    <mergeCell ref="A5:K5"/>
    <mergeCell ref="A3:K3"/>
  </mergeCells>
  <pageMargins left="0.23622047244094491" right="0.23622047244094491" top="0.15748031496062992" bottom="0.19685039370078741" header="0.19685039370078741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zoomScale="90" zoomScaleNormal="90" workbookViewId="0">
      <selection activeCell="J9" sqref="J9"/>
    </sheetView>
  </sheetViews>
  <sheetFormatPr defaultRowHeight="15"/>
  <cols>
    <col min="1" max="1" width="22.125" customWidth="1"/>
    <col min="4" max="4" width="5.25" customWidth="1"/>
    <col min="5" max="5" width="4.375" customWidth="1"/>
    <col min="7" max="7" width="41.375" customWidth="1"/>
  </cols>
  <sheetData>
    <row r="1" spans="1:7" s="1" customFormat="1" ht="23.25" customHeight="1">
      <c r="A1" s="6"/>
      <c r="B1" s="7"/>
      <c r="C1" s="7"/>
      <c r="D1" s="8"/>
      <c r="E1" s="8"/>
      <c r="F1" s="8"/>
      <c r="G1" s="3" t="s">
        <v>154</v>
      </c>
    </row>
    <row r="2" spans="1:7" s="10" customFormat="1" ht="33" customHeight="1">
      <c r="A2" s="190" t="s">
        <v>1</v>
      </c>
      <c r="B2" s="190"/>
      <c r="C2" s="190"/>
      <c r="D2" s="190"/>
      <c r="E2" s="190"/>
      <c r="F2" s="190"/>
      <c r="G2" s="190"/>
    </row>
    <row r="3" spans="1:7" s="10" customFormat="1" ht="33" customHeight="1">
      <c r="A3" s="192" t="s">
        <v>14</v>
      </c>
      <c r="B3" s="192"/>
      <c r="C3" s="192"/>
      <c r="D3" s="192"/>
      <c r="E3" s="192"/>
      <c r="F3" s="192"/>
      <c r="G3" s="192"/>
    </row>
    <row r="4" spans="1:7" s="10" customFormat="1" ht="33" customHeight="1" thickBot="1">
      <c r="A4" s="191" t="s">
        <v>86</v>
      </c>
      <c r="B4" s="191"/>
      <c r="C4" s="191"/>
      <c r="D4" s="191"/>
      <c r="E4" s="191"/>
      <c r="F4" s="191"/>
      <c r="G4" s="191"/>
    </row>
    <row r="5" spans="1:7" s="37" customFormat="1" ht="25.5" customHeight="1">
      <c r="A5" s="200" t="s">
        <v>87</v>
      </c>
      <c r="B5" s="202" t="s">
        <v>0</v>
      </c>
      <c r="C5" s="202"/>
      <c r="D5" s="202"/>
      <c r="E5" s="203"/>
      <c r="F5" s="203"/>
      <c r="G5" s="204"/>
    </row>
    <row r="6" spans="1:7" s="37" customFormat="1" ht="19.5" customHeight="1" thickBot="1">
      <c r="A6" s="201"/>
      <c r="B6" s="205"/>
      <c r="C6" s="205"/>
      <c r="D6" s="205"/>
      <c r="E6" s="206"/>
      <c r="F6" s="206"/>
      <c r="G6" s="207"/>
    </row>
    <row r="7" spans="1:7" s="1" customFormat="1" ht="31.5" customHeight="1">
      <c r="A7" s="25">
        <v>700000000</v>
      </c>
      <c r="B7" s="197" t="s">
        <v>165</v>
      </c>
      <c r="C7" s="197"/>
      <c r="D7" s="197"/>
      <c r="E7" s="198"/>
      <c r="F7" s="198"/>
      <c r="G7" s="199"/>
    </row>
    <row r="8" spans="1:7" s="1" customFormat="1" ht="31.5" customHeight="1">
      <c r="A8" s="25">
        <v>15000000000</v>
      </c>
      <c r="B8" s="197" t="s">
        <v>72</v>
      </c>
      <c r="C8" s="197"/>
      <c r="D8" s="197"/>
      <c r="E8" s="198"/>
      <c r="F8" s="198"/>
      <c r="G8" s="199"/>
    </row>
    <row r="9" spans="1:7" s="1" customFormat="1" ht="31.5" customHeight="1">
      <c r="A9" s="25">
        <v>5000000000</v>
      </c>
      <c r="B9" s="197" t="s">
        <v>84</v>
      </c>
      <c r="C9" s="197"/>
      <c r="D9" s="197"/>
      <c r="E9" s="198"/>
      <c r="F9" s="198"/>
      <c r="G9" s="199"/>
    </row>
    <row r="10" spans="1:7" s="1" customFormat="1" ht="31.5" customHeight="1">
      <c r="A10" s="25">
        <v>20000000000</v>
      </c>
      <c r="B10" s="197" t="s">
        <v>117</v>
      </c>
      <c r="C10" s="197"/>
      <c r="D10" s="197"/>
      <c r="E10" s="198"/>
      <c r="F10" s="198"/>
      <c r="G10" s="199"/>
    </row>
    <row r="11" spans="1:7" s="1" customFormat="1" ht="60.75" customHeight="1">
      <c r="A11" s="25">
        <v>1500000000</v>
      </c>
      <c r="B11" s="208" t="s">
        <v>160</v>
      </c>
      <c r="C11" s="209"/>
      <c r="D11" s="209"/>
      <c r="E11" s="209"/>
      <c r="F11" s="209"/>
      <c r="G11" s="210"/>
    </row>
    <row r="12" spans="1:7" s="1" customFormat="1" ht="42.75" customHeight="1" thickBot="1">
      <c r="A12" s="26">
        <v>42200000000</v>
      </c>
      <c r="B12" s="194" t="s">
        <v>45</v>
      </c>
      <c r="C12" s="195"/>
      <c r="D12" s="195"/>
      <c r="E12" s="195"/>
      <c r="F12" s="195"/>
      <c r="G12" s="196"/>
    </row>
    <row r="13" spans="1:7">
      <c r="A13" s="193"/>
      <c r="B13" s="193"/>
      <c r="C13" s="193"/>
      <c r="D13" s="193"/>
      <c r="E13" s="193"/>
      <c r="F13" s="193"/>
      <c r="G13" s="193"/>
    </row>
    <row r="14" spans="1:7">
      <c r="A14" s="193"/>
      <c r="B14" s="193"/>
      <c r="C14" s="193"/>
      <c r="D14" s="193"/>
      <c r="E14" s="193"/>
      <c r="F14" s="193"/>
      <c r="G14" s="193"/>
    </row>
  </sheetData>
  <mergeCells count="13">
    <mergeCell ref="A4:G4"/>
    <mergeCell ref="A2:G2"/>
    <mergeCell ref="A3:G3"/>
    <mergeCell ref="A13:G13"/>
    <mergeCell ref="A14:G14"/>
    <mergeCell ref="B12:G12"/>
    <mergeCell ref="B7:G7"/>
    <mergeCell ref="B8:G8"/>
    <mergeCell ref="B9:G9"/>
    <mergeCell ref="A5:A6"/>
    <mergeCell ref="B5:G6"/>
    <mergeCell ref="B10:G10"/>
    <mergeCell ref="B11:G11"/>
  </mergeCells>
  <pageMargins left="2.1800000000000002" right="0.70866141732283472" top="1.44" bottom="0.31" header="0.23622047244094491" footer="0.23622047244094491"/>
  <pageSetup paperSize="9" scale="9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zoomScale="90" zoomScaleNormal="90" workbookViewId="0">
      <selection activeCell="J9" sqref="J9"/>
    </sheetView>
  </sheetViews>
  <sheetFormatPr defaultRowHeight="15"/>
  <cols>
    <col min="1" max="1" width="23.125" customWidth="1"/>
    <col min="2" max="2" width="15.625" customWidth="1"/>
    <col min="3" max="3" width="13.375" style="75" customWidth="1"/>
    <col min="4" max="4" width="17" style="28" customWidth="1"/>
    <col min="5" max="5" width="19.25" customWidth="1"/>
    <col min="6" max="6" width="18.75" customWidth="1"/>
    <col min="7" max="12" width="4" customWidth="1"/>
  </cols>
  <sheetData>
    <row r="1" spans="1:6" ht="14.25" customHeight="1">
      <c r="D1" s="211" t="s">
        <v>3</v>
      </c>
      <c r="E1" s="211"/>
    </row>
    <row r="2" spans="1:6" s="10" customFormat="1" ht="33" customHeight="1">
      <c r="A2" s="190" t="s">
        <v>1</v>
      </c>
      <c r="B2" s="190"/>
      <c r="C2" s="190"/>
      <c r="D2" s="190"/>
      <c r="E2" s="190"/>
    </row>
    <row r="3" spans="1:6" s="10" customFormat="1" ht="33" customHeight="1">
      <c r="A3" s="192" t="s">
        <v>15</v>
      </c>
      <c r="B3" s="192"/>
      <c r="C3" s="192"/>
      <c r="D3" s="192"/>
      <c r="E3" s="192"/>
    </row>
    <row r="4" spans="1:6" s="10" customFormat="1" ht="33" customHeight="1" thickBot="1">
      <c r="A4" s="191" t="s">
        <v>86</v>
      </c>
      <c r="B4" s="191"/>
      <c r="C4" s="191"/>
      <c r="D4" s="191"/>
      <c r="E4" s="191"/>
    </row>
    <row r="5" spans="1:6" s="37" customFormat="1" ht="23.25" customHeight="1" thickBot="1">
      <c r="A5" s="143" t="s">
        <v>87</v>
      </c>
      <c r="B5" s="144" t="s">
        <v>127</v>
      </c>
      <c r="C5" s="145" t="s">
        <v>126</v>
      </c>
      <c r="D5" s="146" t="s">
        <v>128</v>
      </c>
      <c r="E5" s="105" t="s">
        <v>125</v>
      </c>
    </row>
    <row r="6" spans="1:6" s="1" customFormat="1" ht="33.75" customHeight="1">
      <c r="A6" s="130">
        <f>C6*D6</f>
        <v>8400000000</v>
      </c>
      <c r="B6" s="131" t="s">
        <v>164</v>
      </c>
      <c r="C6" s="140">
        <v>0.24</v>
      </c>
      <c r="D6" s="141">
        <v>35000000000</v>
      </c>
      <c r="E6" s="142" t="s">
        <v>55</v>
      </c>
    </row>
    <row r="7" spans="1:6" s="1" customFormat="1" ht="33.75" customHeight="1">
      <c r="A7" s="25">
        <f>D7*C7</f>
        <v>168000000</v>
      </c>
      <c r="B7" s="78" t="s">
        <v>129</v>
      </c>
      <c r="C7" s="77">
        <v>0.21</v>
      </c>
      <c r="D7" s="79">
        <v>800000000</v>
      </c>
      <c r="E7" s="74" t="s">
        <v>78</v>
      </c>
    </row>
    <row r="8" spans="1:6" s="1" customFormat="1" ht="33.75" customHeight="1" thickBot="1">
      <c r="A8" s="147">
        <f>(D8*C8)</f>
        <v>3750000000</v>
      </c>
      <c r="B8" s="132" t="s">
        <v>130</v>
      </c>
      <c r="C8" s="148">
        <v>0.25</v>
      </c>
      <c r="D8" s="149">
        <v>15000000000</v>
      </c>
      <c r="E8" s="150" t="s">
        <v>106</v>
      </c>
      <c r="F8" s="66"/>
    </row>
    <row r="9" spans="1:6" s="1" customFormat="1" ht="35.25" customHeight="1" thickBot="1">
      <c r="A9" s="151">
        <f>SUM(A6:A8)</f>
        <v>12318000000</v>
      </c>
      <c r="B9" s="152"/>
      <c r="C9" s="153"/>
      <c r="D9" s="154">
        <f>SUM(D6:D8)</f>
        <v>50800000000</v>
      </c>
      <c r="E9" s="155" t="s">
        <v>45</v>
      </c>
    </row>
  </sheetData>
  <mergeCells count="4">
    <mergeCell ref="D1:E1"/>
    <mergeCell ref="A2:E2"/>
    <mergeCell ref="A3:E3"/>
    <mergeCell ref="A4:E4"/>
  </mergeCells>
  <pageMargins left="1.93" right="0.70866141732283472" top="1.06" bottom="0.31" header="0.23622047244094491" footer="0.23622047244094491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4"/>
  <sheetViews>
    <sheetView topLeftCell="A16" zoomScale="80" zoomScaleNormal="80" workbookViewId="0">
      <selection activeCell="J9" sqref="J9"/>
    </sheetView>
  </sheetViews>
  <sheetFormatPr defaultRowHeight="15"/>
  <cols>
    <col min="1" max="2" width="5.875" style="35" customWidth="1"/>
    <col min="3" max="3" width="6.375" style="35" customWidth="1"/>
    <col min="4" max="4" width="7.75" style="35" customWidth="1"/>
    <col min="5" max="5" width="6.375" style="35" customWidth="1"/>
    <col min="6" max="6" width="18" customWidth="1"/>
    <col min="7" max="7" width="14.875" customWidth="1"/>
    <col min="8" max="8" width="7.75" customWidth="1"/>
    <col min="9" max="9" width="16.875" customWidth="1"/>
    <col min="10" max="10" width="23.375" customWidth="1"/>
    <col min="12" max="12" width="10.875" bestFit="1" customWidth="1"/>
  </cols>
  <sheetData>
    <row r="1" spans="1:10" s="4" customFormat="1" ht="19.5" customHeight="1">
      <c r="A1" s="29"/>
      <c r="B1" s="29"/>
      <c r="C1" s="29"/>
      <c r="D1" s="29"/>
      <c r="E1" s="29"/>
      <c r="F1" s="7"/>
      <c r="G1" s="8"/>
      <c r="H1" s="8"/>
      <c r="I1" s="8"/>
      <c r="J1" s="3" t="s">
        <v>63</v>
      </c>
    </row>
    <row r="2" spans="1:10" s="10" customFormat="1" ht="27.75" customHeight="1">
      <c r="A2" s="190" t="s">
        <v>1</v>
      </c>
      <c r="B2" s="190"/>
      <c r="C2" s="190"/>
      <c r="D2" s="190"/>
      <c r="E2" s="190"/>
      <c r="F2" s="190"/>
      <c r="G2" s="190"/>
      <c r="H2" s="190"/>
      <c r="I2" s="190"/>
      <c r="J2" s="190"/>
    </row>
    <row r="3" spans="1:10" s="10" customFormat="1" ht="25.5" customHeight="1">
      <c r="A3" s="192" t="s">
        <v>4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10" customFormat="1" ht="25.5" customHeight="1" thickBot="1">
      <c r="A4" s="337" t="s">
        <v>86</v>
      </c>
      <c r="B4" s="337"/>
      <c r="C4" s="337"/>
      <c r="D4" s="337"/>
      <c r="E4" s="337"/>
      <c r="F4" s="337"/>
      <c r="G4" s="337"/>
      <c r="H4" s="337"/>
      <c r="I4" s="337"/>
      <c r="J4" s="337"/>
    </row>
    <row r="5" spans="1:10" s="37" customFormat="1" ht="19.5" customHeight="1">
      <c r="A5" s="338" t="s">
        <v>76</v>
      </c>
      <c r="B5" s="344"/>
      <c r="C5" s="344"/>
      <c r="D5" s="344"/>
      <c r="E5" s="344"/>
      <c r="F5" s="345" t="s">
        <v>87</v>
      </c>
      <c r="G5" s="338" t="s">
        <v>0</v>
      </c>
      <c r="H5" s="339"/>
      <c r="I5" s="339"/>
      <c r="J5" s="340"/>
    </row>
    <row r="6" spans="1:10" s="1" customFormat="1" ht="18.75" customHeight="1" thickBot="1">
      <c r="A6" s="30" t="s">
        <v>48</v>
      </c>
      <c r="B6" s="31" t="s">
        <v>54</v>
      </c>
      <c r="C6" s="31" t="s">
        <v>23</v>
      </c>
      <c r="D6" s="347" t="s">
        <v>18</v>
      </c>
      <c r="E6" s="348"/>
      <c r="F6" s="346"/>
      <c r="G6" s="341"/>
      <c r="H6" s="342"/>
      <c r="I6" s="342"/>
      <c r="J6" s="343"/>
    </row>
    <row r="7" spans="1:10" s="1" customFormat="1" ht="15.75" customHeight="1">
      <c r="A7" s="259" t="s">
        <v>26</v>
      </c>
      <c r="B7" s="260"/>
      <c r="C7" s="116" t="s">
        <v>23</v>
      </c>
      <c r="D7" s="221" t="s">
        <v>18</v>
      </c>
      <c r="E7" s="222"/>
      <c r="F7" s="223">
        <f>A8*C8*D8</f>
        <v>432000000</v>
      </c>
      <c r="G7" s="267" t="s">
        <v>47</v>
      </c>
      <c r="H7" s="268"/>
      <c r="I7" s="268"/>
      <c r="J7" s="269"/>
    </row>
    <row r="8" spans="1:10" s="1" customFormat="1" ht="20.25" customHeight="1" thickBot="1">
      <c r="A8" s="352">
        <v>3</v>
      </c>
      <c r="B8" s="353"/>
      <c r="C8" s="112">
        <v>12</v>
      </c>
      <c r="D8" s="354">
        <v>12000000</v>
      </c>
      <c r="E8" s="355"/>
      <c r="F8" s="224"/>
      <c r="G8" s="270"/>
      <c r="H8" s="271"/>
      <c r="I8" s="271"/>
      <c r="J8" s="272"/>
    </row>
    <row r="9" spans="1:10" s="1" customFormat="1" ht="12.75" customHeight="1">
      <c r="A9" s="356" t="s">
        <v>23</v>
      </c>
      <c r="B9" s="264"/>
      <c r="C9" s="263" t="s">
        <v>18</v>
      </c>
      <c r="D9" s="357"/>
      <c r="E9" s="357"/>
      <c r="F9" s="332">
        <f>A10*C10</f>
        <v>600000000</v>
      </c>
      <c r="G9" s="267" t="s">
        <v>58</v>
      </c>
      <c r="H9" s="268"/>
      <c r="I9" s="268"/>
      <c r="J9" s="269"/>
    </row>
    <row r="10" spans="1:10" s="1" customFormat="1" ht="20.25" customHeight="1" thickBot="1">
      <c r="A10" s="358">
        <v>12</v>
      </c>
      <c r="B10" s="359"/>
      <c r="C10" s="355">
        <v>50000000</v>
      </c>
      <c r="D10" s="360"/>
      <c r="E10" s="360"/>
      <c r="F10" s="333"/>
      <c r="G10" s="270"/>
      <c r="H10" s="271"/>
      <c r="I10" s="271"/>
      <c r="J10" s="272"/>
    </row>
    <row r="11" spans="1:10" s="1" customFormat="1" ht="15.75" customHeight="1">
      <c r="A11" s="33" t="s">
        <v>48</v>
      </c>
      <c r="B11" s="34" t="s">
        <v>27</v>
      </c>
      <c r="C11" s="34" t="s">
        <v>23</v>
      </c>
      <c r="D11" s="263" t="s">
        <v>18</v>
      </c>
      <c r="E11" s="361"/>
      <c r="F11" s="223">
        <f>A12*B12*C12*D12</f>
        <v>900000000</v>
      </c>
      <c r="G11" s="267" t="s">
        <v>46</v>
      </c>
      <c r="H11" s="268"/>
      <c r="I11" s="268"/>
      <c r="J11" s="269"/>
    </row>
    <row r="12" spans="1:10" s="1" customFormat="1" ht="21.75" customHeight="1" thickBot="1">
      <c r="A12" s="117">
        <v>5</v>
      </c>
      <c r="B12" s="110">
        <v>30</v>
      </c>
      <c r="C12" s="110">
        <v>12</v>
      </c>
      <c r="D12" s="350">
        <v>500000</v>
      </c>
      <c r="E12" s="362"/>
      <c r="F12" s="224"/>
      <c r="G12" s="270"/>
      <c r="H12" s="271"/>
      <c r="I12" s="271"/>
      <c r="J12" s="272"/>
    </row>
    <row r="13" spans="1:10" s="1" customFormat="1" ht="42" customHeight="1">
      <c r="A13" s="55">
        <v>13</v>
      </c>
      <c r="B13" s="64">
        <v>60</v>
      </c>
      <c r="C13" s="111">
        <v>12</v>
      </c>
      <c r="D13" s="308">
        <v>500000</v>
      </c>
      <c r="E13" s="351"/>
      <c r="F13" s="107">
        <f>A13*B13*C13*D13</f>
        <v>4680000000</v>
      </c>
      <c r="G13" s="334" t="s">
        <v>52</v>
      </c>
      <c r="H13" s="335"/>
      <c r="I13" s="336"/>
      <c r="J13" s="317" t="s">
        <v>39</v>
      </c>
    </row>
    <row r="14" spans="1:10" s="1" customFormat="1" ht="30" customHeight="1" thickBot="1">
      <c r="A14" s="279" t="s">
        <v>121</v>
      </c>
      <c r="B14" s="280"/>
      <c r="C14" s="110">
        <v>12</v>
      </c>
      <c r="D14" s="349">
        <v>1500000</v>
      </c>
      <c r="E14" s="350"/>
      <c r="F14" s="114">
        <f>A14*C14*D14</f>
        <v>270000000</v>
      </c>
      <c r="G14" s="270" t="s">
        <v>100</v>
      </c>
      <c r="H14" s="271"/>
      <c r="I14" s="271"/>
      <c r="J14" s="319"/>
    </row>
    <row r="15" spans="1:10" s="1" customFormat="1" ht="26.25" customHeight="1">
      <c r="A15" s="328" t="s">
        <v>77</v>
      </c>
      <c r="B15" s="329"/>
      <c r="C15" s="111">
        <v>12</v>
      </c>
      <c r="D15" s="308">
        <v>1500000</v>
      </c>
      <c r="E15" s="309"/>
      <c r="F15" s="107">
        <f>A15*C15*D15</f>
        <v>360000000</v>
      </c>
      <c r="G15" s="310" t="s">
        <v>53</v>
      </c>
      <c r="H15" s="311"/>
      <c r="I15" s="311"/>
      <c r="J15" s="317" t="s">
        <v>40</v>
      </c>
    </row>
    <row r="16" spans="1:10" s="1" customFormat="1" ht="30" customHeight="1">
      <c r="A16" s="32">
        <v>30</v>
      </c>
      <c r="B16" s="46">
        <v>10</v>
      </c>
      <c r="C16" s="115">
        <v>12</v>
      </c>
      <c r="D16" s="320">
        <v>500000</v>
      </c>
      <c r="E16" s="321"/>
      <c r="F16" s="106">
        <f>A16*B16*C16*D16</f>
        <v>1800000000</v>
      </c>
      <c r="G16" s="322" t="s">
        <v>101</v>
      </c>
      <c r="H16" s="323"/>
      <c r="I16" s="324"/>
      <c r="J16" s="318"/>
    </row>
    <row r="17" spans="1:10" s="1" customFormat="1" ht="28.5" customHeight="1">
      <c r="A17" s="246"/>
      <c r="B17" s="249"/>
      <c r="C17" s="249"/>
      <c r="D17" s="249"/>
      <c r="E17" s="250"/>
      <c r="F17" s="106">
        <v>7000000000</v>
      </c>
      <c r="G17" s="330" t="s">
        <v>122</v>
      </c>
      <c r="H17" s="331"/>
      <c r="I17" s="331"/>
      <c r="J17" s="318"/>
    </row>
    <row r="18" spans="1:10" s="1" customFormat="1" ht="28.5" customHeight="1">
      <c r="A18" s="325" t="s">
        <v>123</v>
      </c>
      <c r="B18" s="326"/>
      <c r="C18" s="326"/>
      <c r="D18" s="326"/>
      <c r="E18" s="327"/>
      <c r="F18" s="106">
        <v>1000000000</v>
      </c>
      <c r="G18" s="295" t="s">
        <v>104</v>
      </c>
      <c r="H18" s="296"/>
      <c r="I18" s="297"/>
      <c r="J18" s="318"/>
    </row>
    <row r="19" spans="1:10" s="1" customFormat="1" ht="28.5" customHeight="1">
      <c r="A19" s="246"/>
      <c r="B19" s="247"/>
      <c r="C19" s="248"/>
      <c r="D19" s="249"/>
      <c r="E19" s="250"/>
      <c r="F19" s="106">
        <v>1000000000</v>
      </c>
      <c r="G19" s="298" t="s">
        <v>102</v>
      </c>
      <c r="H19" s="299"/>
      <c r="I19" s="300"/>
      <c r="J19" s="318"/>
    </row>
    <row r="20" spans="1:10" s="1" customFormat="1" ht="28.5" customHeight="1">
      <c r="A20" s="246"/>
      <c r="B20" s="247"/>
      <c r="C20" s="248"/>
      <c r="D20" s="249"/>
      <c r="E20" s="250"/>
      <c r="F20" s="106">
        <v>1500000000</v>
      </c>
      <c r="G20" s="301" t="s">
        <v>103</v>
      </c>
      <c r="H20" s="302"/>
      <c r="I20" s="303"/>
      <c r="J20" s="318"/>
    </row>
    <row r="21" spans="1:10" s="1" customFormat="1" ht="28.5" customHeight="1" thickBot="1">
      <c r="A21" s="312"/>
      <c r="B21" s="313"/>
      <c r="C21" s="313"/>
      <c r="D21" s="313"/>
      <c r="E21" s="314"/>
      <c r="F21" s="108">
        <v>500000000</v>
      </c>
      <c r="G21" s="315" t="s">
        <v>81</v>
      </c>
      <c r="H21" s="316"/>
      <c r="I21" s="316"/>
      <c r="J21" s="319"/>
    </row>
    <row r="22" spans="1:10" s="1" customFormat="1" ht="15.75" customHeight="1">
      <c r="A22" s="113" t="s">
        <v>26</v>
      </c>
      <c r="B22" s="263" t="s">
        <v>23</v>
      </c>
      <c r="C22" s="264"/>
      <c r="D22" s="263" t="s">
        <v>67</v>
      </c>
      <c r="E22" s="304"/>
      <c r="F22" s="223">
        <f>A23*B23*D23</f>
        <v>1800000000</v>
      </c>
      <c r="G22" s="267" t="s">
        <v>107</v>
      </c>
      <c r="H22" s="268"/>
      <c r="I22" s="268"/>
      <c r="J22" s="269"/>
    </row>
    <row r="23" spans="1:10" s="1" customFormat="1" ht="21" customHeight="1" thickBot="1">
      <c r="A23" s="54">
        <v>6</v>
      </c>
      <c r="B23" s="265">
        <v>12</v>
      </c>
      <c r="C23" s="266"/>
      <c r="D23" s="261">
        <v>25000000</v>
      </c>
      <c r="E23" s="262"/>
      <c r="F23" s="224"/>
      <c r="G23" s="270"/>
      <c r="H23" s="271"/>
      <c r="I23" s="271"/>
      <c r="J23" s="272"/>
    </row>
    <row r="24" spans="1:10" s="1" customFormat="1" ht="13.5" customHeight="1">
      <c r="A24" s="255" t="s">
        <v>64</v>
      </c>
      <c r="B24" s="256"/>
      <c r="C24" s="253" t="s">
        <v>65</v>
      </c>
      <c r="D24" s="221" t="s">
        <v>18</v>
      </c>
      <c r="E24" s="222"/>
      <c r="F24" s="223">
        <f>((D26*2)+(E26*2))*A26</f>
        <v>756000000</v>
      </c>
      <c r="G24" s="267" t="s">
        <v>57</v>
      </c>
      <c r="H24" s="268"/>
      <c r="I24" s="268"/>
      <c r="J24" s="269"/>
    </row>
    <row r="25" spans="1:10" s="1" customFormat="1" ht="12" customHeight="1">
      <c r="A25" s="257"/>
      <c r="B25" s="258"/>
      <c r="C25" s="254"/>
      <c r="D25" s="48" t="s">
        <v>74</v>
      </c>
      <c r="E25" s="62" t="s">
        <v>75</v>
      </c>
      <c r="F25" s="245"/>
      <c r="G25" s="273"/>
      <c r="H25" s="274"/>
      <c r="I25" s="274"/>
      <c r="J25" s="275"/>
    </row>
    <row r="26" spans="1:10" s="1" customFormat="1" ht="20.25" customHeight="1" thickBot="1">
      <c r="A26" s="251">
        <v>900000</v>
      </c>
      <c r="B26" s="252"/>
      <c r="C26" s="45">
        <v>4</v>
      </c>
      <c r="D26" s="47">
        <v>240</v>
      </c>
      <c r="E26" s="63">
        <v>180</v>
      </c>
      <c r="F26" s="224"/>
      <c r="G26" s="270"/>
      <c r="H26" s="271"/>
      <c r="I26" s="271"/>
      <c r="J26" s="272"/>
    </row>
    <row r="27" spans="1:10" s="1" customFormat="1" ht="13.5" customHeight="1">
      <c r="A27" s="259" t="s">
        <v>17</v>
      </c>
      <c r="B27" s="222"/>
      <c r="C27" s="260"/>
      <c r="D27" s="221" t="s">
        <v>18</v>
      </c>
      <c r="E27" s="222"/>
      <c r="F27" s="223">
        <f>A28*D28</f>
        <v>4140000000</v>
      </c>
      <c r="G27" s="267" t="s">
        <v>60</v>
      </c>
      <c r="H27" s="268"/>
      <c r="I27" s="268"/>
      <c r="J27" s="269"/>
    </row>
    <row r="28" spans="1:10" s="1" customFormat="1" ht="21" customHeight="1" thickBot="1">
      <c r="A28" s="242">
        <v>11500</v>
      </c>
      <c r="B28" s="243"/>
      <c r="C28" s="244"/>
      <c r="D28" s="228">
        <v>360000</v>
      </c>
      <c r="E28" s="229"/>
      <c r="F28" s="224"/>
      <c r="G28" s="270"/>
      <c r="H28" s="271"/>
      <c r="I28" s="271"/>
      <c r="J28" s="272"/>
    </row>
    <row r="29" spans="1:10" s="1" customFormat="1" ht="27" customHeight="1" thickBot="1">
      <c r="A29" s="240"/>
      <c r="B29" s="241"/>
      <c r="C29" s="241"/>
      <c r="D29" s="241"/>
      <c r="E29" s="241"/>
      <c r="F29" s="109">
        <v>500000000</v>
      </c>
      <c r="G29" s="276" t="s">
        <v>124</v>
      </c>
      <c r="H29" s="277"/>
      <c r="I29" s="277"/>
      <c r="J29" s="278"/>
    </row>
    <row r="30" spans="1:10" s="1" customFormat="1" ht="30.75" customHeight="1" thickBot="1">
      <c r="A30" s="240"/>
      <c r="B30" s="241"/>
      <c r="C30" s="241"/>
      <c r="D30" s="241"/>
      <c r="E30" s="241"/>
      <c r="F30" s="109">
        <v>1000000000</v>
      </c>
      <c r="G30" s="276" t="s">
        <v>73</v>
      </c>
      <c r="H30" s="277"/>
      <c r="I30" s="277"/>
      <c r="J30" s="278"/>
    </row>
    <row r="31" spans="1:10" s="1" customFormat="1" ht="40.5" customHeight="1" thickBot="1">
      <c r="A31" s="240"/>
      <c r="B31" s="241"/>
      <c r="C31" s="241"/>
      <c r="D31" s="241"/>
      <c r="E31" s="241"/>
      <c r="F31" s="109">
        <v>1500000000</v>
      </c>
      <c r="G31" s="305" t="s">
        <v>82</v>
      </c>
      <c r="H31" s="306"/>
      <c r="I31" s="306"/>
      <c r="J31" s="307"/>
    </row>
    <row r="32" spans="1:10" s="1" customFormat="1" ht="18" customHeight="1">
      <c r="A32" s="230"/>
      <c r="B32" s="231"/>
      <c r="C32" s="232"/>
      <c r="D32" s="233"/>
      <c r="E32" s="234"/>
      <c r="F32" s="223">
        <v>2000000000</v>
      </c>
      <c r="G32" s="212" t="s">
        <v>85</v>
      </c>
      <c r="H32" s="213"/>
      <c r="I32" s="213"/>
      <c r="J32" s="214"/>
    </row>
    <row r="33" spans="1:10" s="1" customFormat="1" ht="24.75" customHeight="1" thickBot="1">
      <c r="A33" s="235"/>
      <c r="B33" s="236"/>
      <c r="C33" s="237"/>
      <c r="D33" s="238"/>
      <c r="E33" s="239"/>
      <c r="F33" s="224"/>
      <c r="G33" s="215"/>
      <c r="H33" s="216"/>
      <c r="I33" s="216"/>
      <c r="J33" s="217"/>
    </row>
    <row r="34" spans="1:10" s="1" customFormat="1" ht="17.25" customHeight="1">
      <c r="A34" s="218" t="s">
        <v>26</v>
      </c>
      <c r="B34" s="219"/>
      <c r="C34" s="220"/>
      <c r="D34" s="221" t="s">
        <v>18</v>
      </c>
      <c r="E34" s="222"/>
      <c r="F34" s="223">
        <f>A35*D35</f>
        <v>600000000</v>
      </c>
      <c r="G34" s="212" t="s">
        <v>105</v>
      </c>
      <c r="H34" s="213"/>
      <c r="I34" s="213"/>
      <c r="J34" s="214"/>
    </row>
    <row r="35" spans="1:10" s="1" customFormat="1" ht="24.75" customHeight="1" thickBot="1">
      <c r="A35" s="225">
        <v>15</v>
      </c>
      <c r="B35" s="226"/>
      <c r="C35" s="227"/>
      <c r="D35" s="228">
        <v>40000000</v>
      </c>
      <c r="E35" s="229"/>
      <c r="F35" s="224"/>
      <c r="G35" s="215"/>
      <c r="H35" s="216"/>
      <c r="I35" s="216"/>
      <c r="J35" s="217"/>
    </row>
    <row r="36" spans="1:10" s="1" customFormat="1" ht="17.25" customHeight="1">
      <c r="A36" s="218" t="s">
        <v>26</v>
      </c>
      <c r="B36" s="219"/>
      <c r="C36" s="220"/>
      <c r="D36" s="221" t="s">
        <v>18</v>
      </c>
      <c r="E36" s="222"/>
      <c r="F36" s="223">
        <f>A37*D37</f>
        <v>1500000000</v>
      </c>
      <c r="G36" s="212" t="s">
        <v>110</v>
      </c>
      <c r="H36" s="213"/>
      <c r="I36" s="213"/>
      <c r="J36" s="214"/>
    </row>
    <row r="37" spans="1:10" s="1" customFormat="1" ht="24.75" customHeight="1" thickBot="1">
      <c r="A37" s="225">
        <v>15</v>
      </c>
      <c r="B37" s="226"/>
      <c r="C37" s="227"/>
      <c r="D37" s="228">
        <v>100000000</v>
      </c>
      <c r="E37" s="229"/>
      <c r="F37" s="224"/>
      <c r="G37" s="215"/>
      <c r="H37" s="216"/>
      <c r="I37" s="216"/>
      <c r="J37" s="217"/>
    </row>
    <row r="38" spans="1:10" s="1" customFormat="1" ht="45.75" customHeight="1" thickBot="1">
      <c r="A38" s="288"/>
      <c r="B38" s="289"/>
      <c r="C38" s="289"/>
      <c r="D38" s="289"/>
      <c r="E38" s="290"/>
      <c r="F38" s="118">
        <v>200000000</v>
      </c>
      <c r="G38" s="291" t="s">
        <v>159</v>
      </c>
      <c r="H38" s="292"/>
      <c r="I38" s="292"/>
      <c r="J38" s="293"/>
    </row>
    <row r="39" spans="1:10" s="1" customFormat="1" ht="34.5" customHeight="1" thickBot="1">
      <c r="A39" s="158"/>
      <c r="B39" s="159"/>
      <c r="C39" s="159"/>
      <c r="D39" s="159"/>
      <c r="E39" s="159"/>
      <c r="F39" s="156">
        <v>500000000</v>
      </c>
      <c r="G39" s="291" t="s">
        <v>167</v>
      </c>
      <c r="H39" s="292"/>
      <c r="I39" s="292"/>
      <c r="J39" s="293"/>
    </row>
    <row r="40" spans="1:10" s="1" customFormat="1" ht="33.75" customHeight="1" thickBot="1">
      <c r="A40" s="283"/>
      <c r="B40" s="284"/>
      <c r="C40" s="284"/>
      <c r="D40" s="284"/>
      <c r="E40" s="284"/>
      <c r="F40" s="133">
        <f>SUM(F7:F39)</f>
        <v>34538000000</v>
      </c>
      <c r="G40" s="285" t="s">
        <v>45</v>
      </c>
      <c r="H40" s="286"/>
      <c r="I40" s="286"/>
      <c r="J40" s="287"/>
    </row>
    <row r="41" spans="1:10">
      <c r="A41" s="294"/>
      <c r="B41" s="294"/>
      <c r="C41" s="294"/>
      <c r="D41" s="294"/>
      <c r="E41" s="294"/>
      <c r="F41" s="193"/>
      <c r="G41" s="294"/>
      <c r="H41" s="294"/>
      <c r="I41" s="294"/>
      <c r="J41" s="294"/>
    </row>
    <row r="42" spans="1:10">
      <c r="A42" s="282"/>
      <c r="B42" s="282"/>
      <c r="C42" s="282"/>
      <c r="D42" s="282"/>
      <c r="E42" s="282"/>
      <c r="F42" s="282"/>
      <c r="G42" s="282"/>
      <c r="H42" s="282"/>
      <c r="I42" s="282"/>
      <c r="J42" s="282"/>
    </row>
    <row r="43" spans="1:10">
      <c r="A43" s="282"/>
      <c r="B43" s="282"/>
      <c r="C43" s="282"/>
      <c r="D43" s="282"/>
      <c r="E43" s="282"/>
      <c r="F43" s="282"/>
      <c r="G43" s="282"/>
      <c r="H43" s="282"/>
      <c r="I43" s="282"/>
      <c r="J43" s="282"/>
    </row>
    <row r="44" spans="1:10">
      <c r="A44" s="281"/>
      <c r="B44" s="281"/>
      <c r="C44" s="281"/>
      <c r="D44" s="281"/>
      <c r="E44" s="281"/>
      <c r="F44" s="281"/>
      <c r="G44" s="281"/>
      <c r="H44" s="281"/>
      <c r="I44" s="281"/>
      <c r="J44" s="281"/>
    </row>
  </sheetData>
  <mergeCells count="100">
    <mergeCell ref="G39:J39"/>
    <mergeCell ref="D14:E14"/>
    <mergeCell ref="D13:E13"/>
    <mergeCell ref="J13:J14"/>
    <mergeCell ref="A7:B7"/>
    <mergeCell ref="D7:E7"/>
    <mergeCell ref="A8:B8"/>
    <mergeCell ref="D8:E8"/>
    <mergeCell ref="A9:B9"/>
    <mergeCell ref="C9:E9"/>
    <mergeCell ref="A10:B10"/>
    <mergeCell ref="C10:E10"/>
    <mergeCell ref="G9:J10"/>
    <mergeCell ref="F11:F12"/>
    <mergeCell ref="D11:E11"/>
    <mergeCell ref="D12:E12"/>
    <mergeCell ref="A2:J2"/>
    <mergeCell ref="A3:J3"/>
    <mergeCell ref="A4:J4"/>
    <mergeCell ref="G5:J6"/>
    <mergeCell ref="A5:E5"/>
    <mergeCell ref="F5:F6"/>
    <mergeCell ref="D6:E6"/>
    <mergeCell ref="G22:J23"/>
    <mergeCell ref="G11:J12"/>
    <mergeCell ref="G7:J8"/>
    <mergeCell ref="F7:F8"/>
    <mergeCell ref="G17:I17"/>
    <mergeCell ref="G14:I14"/>
    <mergeCell ref="F9:F10"/>
    <mergeCell ref="G13:I13"/>
    <mergeCell ref="D15:E15"/>
    <mergeCell ref="G15:I15"/>
    <mergeCell ref="A21:E21"/>
    <mergeCell ref="G21:I21"/>
    <mergeCell ref="J15:J21"/>
    <mergeCell ref="D16:E16"/>
    <mergeCell ref="G16:I16"/>
    <mergeCell ref="A17:E17"/>
    <mergeCell ref="A18:E18"/>
    <mergeCell ref="A20:B20"/>
    <mergeCell ref="C20:E20"/>
    <mergeCell ref="A15:B15"/>
    <mergeCell ref="A14:B14"/>
    <mergeCell ref="A44:J44"/>
    <mergeCell ref="A42:J42"/>
    <mergeCell ref="A40:E40"/>
    <mergeCell ref="G40:J40"/>
    <mergeCell ref="A38:C38"/>
    <mergeCell ref="D38:E38"/>
    <mergeCell ref="G38:J38"/>
    <mergeCell ref="A43:J43"/>
    <mergeCell ref="A41:J41"/>
    <mergeCell ref="G18:I18"/>
    <mergeCell ref="G19:I19"/>
    <mergeCell ref="G20:I20"/>
    <mergeCell ref="D22:E22"/>
    <mergeCell ref="G31:J31"/>
    <mergeCell ref="A29:C29"/>
    <mergeCell ref="G27:J28"/>
    <mergeCell ref="G24:J26"/>
    <mergeCell ref="G30:J30"/>
    <mergeCell ref="G29:J29"/>
    <mergeCell ref="F27:F28"/>
    <mergeCell ref="A28:C28"/>
    <mergeCell ref="D28:E28"/>
    <mergeCell ref="F24:F26"/>
    <mergeCell ref="A19:B19"/>
    <mergeCell ref="C19:E19"/>
    <mergeCell ref="A26:B26"/>
    <mergeCell ref="C24:C25"/>
    <mergeCell ref="A24:B25"/>
    <mergeCell ref="D24:E24"/>
    <mergeCell ref="A27:C27"/>
    <mergeCell ref="D27:E27"/>
    <mergeCell ref="F22:F23"/>
    <mergeCell ref="D23:E23"/>
    <mergeCell ref="B22:C22"/>
    <mergeCell ref="B23:C23"/>
    <mergeCell ref="A37:C37"/>
    <mergeCell ref="D37:E37"/>
    <mergeCell ref="A31:E31"/>
    <mergeCell ref="D29:E29"/>
    <mergeCell ref="A30:E30"/>
    <mergeCell ref="G32:J33"/>
    <mergeCell ref="G34:J35"/>
    <mergeCell ref="G36:J37"/>
    <mergeCell ref="A36:C36"/>
    <mergeCell ref="D36:E36"/>
    <mergeCell ref="F36:F37"/>
    <mergeCell ref="F32:F33"/>
    <mergeCell ref="F34:F35"/>
    <mergeCell ref="A35:C35"/>
    <mergeCell ref="D35:E35"/>
    <mergeCell ref="A32:C32"/>
    <mergeCell ref="D32:E32"/>
    <mergeCell ref="A33:C33"/>
    <mergeCell ref="D33:E33"/>
    <mergeCell ref="A34:C34"/>
    <mergeCell ref="D34:E34"/>
  </mergeCells>
  <printOptions horizontalCentered="1"/>
  <pageMargins left="0.43" right="0" top="0.82677165354330695" bottom="0.15748031496063" header="0.15748031496063" footer="0.196850393700787"/>
  <pageSetup scale="5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topLeftCell="A7" zoomScale="90" zoomScaleNormal="90" workbookViewId="0">
      <selection activeCell="J9" sqref="J9"/>
    </sheetView>
  </sheetViews>
  <sheetFormatPr defaultRowHeight="15"/>
  <cols>
    <col min="2" max="2" width="9.5" style="28" customWidth="1"/>
    <col min="3" max="3" width="13.875" style="28" customWidth="1"/>
    <col min="4" max="4" width="19.75" style="28" customWidth="1"/>
    <col min="5" max="5" width="7.375" customWidth="1"/>
    <col min="6" max="6" width="4.375" customWidth="1"/>
    <col min="7" max="7" width="7.375" customWidth="1"/>
    <col min="8" max="8" width="27.5" customWidth="1"/>
    <col min="9" max="9" width="22.875" customWidth="1"/>
  </cols>
  <sheetData>
    <row r="1" spans="2:9" s="5" customFormat="1" ht="19.5" customHeight="1">
      <c r="B1" s="27"/>
      <c r="C1" s="27"/>
      <c r="D1" s="27"/>
      <c r="E1" s="9">
        <v>1</v>
      </c>
      <c r="F1" s="211" t="s">
        <v>153</v>
      </c>
      <c r="G1" s="211"/>
      <c r="H1" s="211"/>
    </row>
    <row r="2" spans="2:9" s="10" customFormat="1" ht="30.75" customHeight="1">
      <c r="B2" s="190" t="s">
        <v>1</v>
      </c>
      <c r="C2" s="190"/>
      <c r="D2" s="190"/>
      <c r="E2" s="190"/>
      <c r="F2" s="190"/>
      <c r="G2" s="190"/>
      <c r="H2" s="190"/>
    </row>
    <row r="3" spans="2:9" s="10" customFormat="1" ht="23.25" customHeight="1">
      <c r="B3" s="192" t="s">
        <v>116</v>
      </c>
      <c r="C3" s="192"/>
      <c r="D3" s="192"/>
      <c r="E3" s="192"/>
      <c r="F3" s="192"/>
      <c r="G3" s="192"/>
      <c r="H3" s="192"/>
    </row>
    <row r="4" spans="2:9" s="10" customFormat="1" ht="24.75" customHeight="1" thickBot="1">
      <c r="B4" s="191" t="s">
        <v>86</v>
      </c>
      <c r="C4" s="191"/>
      <c r="D4" s="337"/>
      <c r="E4" s="191"/>
      <c r="F4" s="191"/>
      <c r="G4" s="191"/>
      <c r="H4" s="191"/>
    </row>
    <row r="5" spans="2:9" s="37" customFormat="1" ht="22.5" customHeight="1" thickBot="1">
      <c r="B5" s="378" t="s">
        <v>76</v>
      </c>
      <c r="C5" s="379"/>
      <c r="D5" s="380" t="s">
        <v>87</v>
      </c>
      <c r="E5" s="376" t="s">
        <v>0</v>
      </c>
      <c r="F5" s="376"/>
      <c r="G5" s="376"/>
      <c r="H5" s="376"/>
    </row>
    <row r="6" spans="2:9" s="1" customFormat="1" ht="24" customHeight="1" thickBot="1">
      <c r="B6" s="186" t="s">
        <v>23</v>
      </c>
      <c r="C6" s="186" t="s">
        <v>18</v>
      </c>
      <c r="D6" s="381"/>
      <c r="E6" s="377"/>
      <c r="F6" s="377"/>
      <c r="G6" s="377"/>
      <c r="H6" s="377"/>
    </row>
    <row r="7" spans="2:9" s="1" customFormat="1" ht="32.25" customHeight="1" thickBot="1">
      <c r="B7" s="176">
        <v>12</v>
      </c>
      <c r="C7" s="177">
        <v>2000000</v>
      </c>
      <c r="D7" s="178">
        <f>C7*B7</f>
        <v>24000000</v>
      </c>
      <c r="E7" s="367" t="s">
        <v>143</v>
      </c>
      <c r="F7" s="368"/>
      <c r="G7" s="368"/>
      <c r="H7" s="368"/>
    </row>
    <row r="8" spans="2:9" s="1" customFormat="1" ht="32.25" customHeight="1" thickBot="1">
      <c r="B8" s="179">
        <v>12</v>
      </c>
      <c r="C8" s="174">
        <v>15000000</v>
      </c>
      <c r="D8" s="180">
        <f>B8*C8</f>
        <v>180000000</v>
      </c>
      <c r="E8" s="369" t="s">
        <v>145</v>
      </c>
      <c r="F8" s="370"/>
      <c r="G8" s="370"/>
      <c r="H8" s="370"/>
      <c r="I8" s="65"/>
    </row>
    <row r="9" spans="2:9" s="1" customFormat="1" ht="32.25" customHeight="1" thickBot="1">
      <c r="B9" s="181">
        <v>12</v>
      </c>
      <c r="C9" s="175">
        <v>4000000</v>
      </c>
      <c r="D9" s="182">
        <f t="shared" ref="D9:D17" si="0">B9*C9</f>
        <v>48000000</v>
      </c>
      <c r="E9" s="365" t="s">
        <v>144</v>
      </c>
      <c r="F9" s="366"/>
      <c r="G9" s="366"/>
      <c r="H9" s="366"/>
    </row>
    <row r="10" spans="2:9" s="1" customFormat="1" ht="32.25" customHeight="1" thickBot="1">
      <c r="B10" s="181">
        <v>12</v>
      </c>
      <c r="C10" s="175">
        <v>10000000</v>
      </c>
      <c r="D10" s="182">
        <f t="shared" si="0"/>
        <v>120000000</v>
      </c>
      <c r="E10" s="371" t="s">
        <v>44</v>
      </c>
      <c r="F10" s="372"/>
      <c r="G10" s="372"/>
      <c r="H10" s="372"/>
    </row>
    <row r="11" spans="2:9" s="1" customFormat="1" ht="32.25" customHeight="1" thickBot="1">
      <c r="B11" s="181">
        <v>12</v>
      </c>
      <c r="C11" s="175">
        <v>20000000</v>
      </c>
      <c r="D11" s="182">
        <f t="shared" si="0"/>
        <v>240000000</v>
      </c>
      <c r="E11" s="363" t="s">
        <v>146</v>
      </c>
      <c r="F11" s="364"/>
      <c r="G11" s="364"/>
      <c r="H11" s="364"/>
    </row>
    <row r="12" spans="2:9" s="1" customFormat="1" ht="32.25" customHeight="1" thickBot="1">
      <c r="B12" s="181">
        <v>12</v>
      </c>
      <c r="C12" s="175">
        <v>50000000</v>
      </c>
      <c r="D12" s="182">
        <f t="shared" ref="D12" si="1">B12*C12</f>
        <v>600000000</v>
      </c>
      <c r="E12" s="363" t="s">
        <v>147</v>
      </c>
      <c r="F12" s="364"/>
      <c r="G12" s="364"/>
      <c r="H12" s="364"/>
    </row>
    <row r="13" spans="2:9" s="1" customFormat="1" ht="32.25" customHeight="1" thickBot="1">
      <c r="B13" s="181">
        <v>12</v>
      </c>
      <c r="C13" s="175">
        <v>10000000</v>
      </c>
      <c r="D13" s="182">
        <f t="shared" ref="D13" si="2">B13*C13</f>
        <v>120000000</v>
      </c>
      <c r="E13" s="363" t="s">
        <v>148</v>
      </c>
      <c r="F13" s="364"/>
      <c r="G13" s="364"/>
      <c r="H13" s="364"/>
    </row>
    <row r="14" spans="2:9" s="1" customFormat="1" ht="32.25" customHeight="1" thickBot="1">
      <c r="B14" s="181">
        <v>12</v>
      </c>
      <c r="C14" s="175">
        <v>40000000</v>
      </c>
      <c r="D14" s="182">
        <f t="shared" si="0"/>
        <v>480000000</v>
      </c>
      <c r="E14" s="363" t="s">
        <v>156</v>
      </c>
      <c r="F14" s="364"/>
      <c r="G14" s="364"/>
      <c r="H14" s="364"/>
    </row>
    <row r="15" spans="2:9" s="1" customFormat="1" ht="32.25" customHeight="1" thickBot="1">
      <c r="B15" s="181">
        <v>12</v>
      </c>
      <c r="C15" s="175">
        <v>50000000</v>
      </c>
      <c r="D15" s="182">
        <f t="shared" ref="D15" si="3">B15*C15</f>
        <v>600000000</v>
      </c>
      <c r="E15" s="363" t="s">
        <v>155</v>
      </c>
      <c r="F15" s="364"/>
      <c r="G15" s="364"/>
      <c r="H15" s="364"/>
    </row>
    <row r="16" spans="2:9" s="1" customFormat="1" ht="32.25" customHeight="1">
      <c r="B16" s="181">
        <v>12</v>
      </c>
      <c r="C16" s="175">
        <v>26000000</v>
      </c>
      <c r="D16" s="182">
        <f t="shared" si="0"/>
        <v>312000000</v>
      </c>
      <c r="E16" s="363" t="s">
        <v>114</v>
      </c>
      <c r="F16" s="364"/>
      <c r="G16" s="364"/>
      <c r="H16" s="364"/>
    </row>
    <row r="17" spans="2:8" s="1" customFormat="1" ht="32.25" customHeight="1" thickBot="1">
      <c r="B17" s="181">
        <v>12</v>
      </c>
      <c r="C17" s="175">
        <v>50000000</v>
      </c>
      <c r="D17" s="182">
        <f t="shared" si="0"/>
        <v>600000000</v>
      </c>
      <c r="E17" s="371" t="s">
        <v>56</v>
      </c>
      <c r="F17" s="372"/>
      <c r="G17" s="372"/>
      <c r="H17" s="372"/>
    </row>
    <row r="18" spans="2:8" s="1" customFormat="1" ht="32.25" customHeight="1" thickBot="1">
      <c r="B18" s="181">
        <v>12</v>
      </c>
      <c r="C18" s="175">
        <v>30000000</v>
      </c>
      <c r="D18" s="182">
        <f>B18*C18</f>
        <v>360000000</v>
      </c>
      <c r="E18" s="363" t="s">
        <v>171</v>
      </c>
      <c r="F18" s="364"/>
      <c r="G18" s="364"/>
      <c r="H18" s="364"/>
    </row>
    <row r="19" spans="2:8" s="1" customFormat="1" ht="32.25" customHeight="1" thickBot="1">
      <c r="B19" s="181">
        <v>12</v>
      </c>
      <c r="C19" s="175">
        <v>40000000</v>
      </c>
      <c r="D19" s="182">
        <f>B19*C19</f>
        <v>480000000</v>
      </c>
      <c r="E19" s="363" t="s">
        <v>149</v>
      </c>
      <c r="F19" s="364"/>
      <c r="G19" s="364"/>
      <c r="H19" s="364"/>
    </row>
    <row r="20" spans="2:8" s="1" customFormat="1" ht="32.25" customHeight="1" thickBot="1">
      <c r="B20" s="181">
        <v>12</v>
      </c>
      <c r="C20" s="175">
        <v>60000000</v>
      </c>
      <c r="D20" s="182">
        <f>C20*B20</f>
        <v>720000000</v>
      </c>
      <c r="E20" s="363" t="s">
        <v>150</v>
      </c>
      <c r="F20" s="364"/>
      <c r="G20" s="364"/>
      <c r="H20" s="364"/>
    </row>
    <row r="21" spans="2:8" s="1" customFormat="1" ht="32.25" customHeight="1" thickBot="1">
      <c r="B21" s="181">
        <v>12</v>
      </c>
      <c r="C21" s="175">
        <v>12000000</v>
      </c>
      <c r="D21" s="182">
        <f>C21*B21</f>
        <v>144000000</v>
      </c>
      <c r="E21" s="363" t="s">
        <v>49</v>
      </c>
      <c r="F21" s="364"/>
      <c r="G21" s="364"/>
      <c r="H21" s="364"/>
    </row>
    <row r="22" spans="2:8" s="1" customFormat="1" ht="32.25" customHeight="1" thickBot="1">
      <c r="B22" s="181">
        <v>12</v>
      </c>
      <c r="C22" s="175">
        <v>50000000</v>
      </c>
      <c r="D22" s="182">
        <f>C22*B22</f>
        <v>600000000</v>
      </c>
      <c r="E22" s="363" t="s">
        <v>157</v>
      </c>
      <c r="F22" s="364"/>
      <c r="G22" s="364"/>
      <c r="H22" s="364"/>
    </row>
    <row r="23" spans="2:8" s="1" customFormat="1" ht="32.25" customHeight="1" thickBot="1">
      <c r="B23" s="183">
        <v>12</v>
      </c>
      <c r="C23" s="184">
        <v>20000000</v>
      </c>
      <c r="D23" s="185">
        <f>C23*B23</f>
        <v>240000000</v>
      </c>
      <c r="E23" s="374" t="s">
        <v>161</v>
      </c>
      <c r="F23" s="375"/>
      <c r="G23" s="375"/>
      <c r="H23" s="375"/>
    </row>
    <row r="24" spans="2:8" s="1" customFormat="1" ht="47.25" customHeight="1" thickBot="1">
      <c r="B24" s="171"/>
      <c r="C24" s="172"/>
      <c r="D24" s="173">
        <f>SUM(D7:D23)</f>
        <v>5868000000</v>
      </c>
      <c r="E24" s="373" t="s">
        <v>2</v>
      </c>
      <c r="F24" s="373"/>
      <c r="G24" s="373"/>
      <c r="H24" s="373"/>
    </row>
    <row r="25" spans="2:8" ht="18" customHeight="1"/>
  </sheetData>
  <mergeCells count="25">
    <mergeCell ref="F1:H1"/>
    <mergeCell ref="E5:H6"/>
    <mergeCell ref="B2:H2"/>
    <mergeCell ref="B3:H3"/>
    <mergeCell ref="B4:H4"/>
    <mergeCell ref="B5:C5"/>
    <mergeCell ref="D5:D6"/>
    <mergeCell ref="E24:H24"/>
    <mergeCell ref="E18:H18"/>
    <mergeCell ref="E16:H16"/>
    <mergeCell ref="E17:H17"/>
    <mergeCell ref="E19:H19"/>
    <mergeCell ref="E21:H21"/>
    <mergeCell ref="E22:H22"/>
    <mergeCell ref="E23:H23"/>
    <mergeCell ref="E20:H20"/>
    <mergeCell ref="E15:H15"/>
    <mergeCell ref="E9:H9"/>
    <mergeCell ref="E14:H14"/>
    <mergeCell ref="E7:H7"/>
    <mergeCell ref="E8:H8"/>
    <mergeCell ref="E10:H10"/>
    <mergeCell ref="E11:H11"/>
    <mergeCell ref="E12:H12"/>
    <mergeCell ref="E13:H13"/>
  </mergeCells>
  <pageMargins left="0.35433070866141736" right="0.23622047244094491" top="0.35433070866141736" bottom="0.31496062992125984" header="0.23622047244094491" footer="0.23622047244094491"/>
  <pageSetup paperSize="9" scale="8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opLeftCell="A2" zoomScale="90" zoomScaleNormal="90" workbookViewId="0">
      <selection activeCell="M12" sqref="M12"/>
    </sheetView>
  </sheetViews>
  <sheetFormatPr defaultRowHeight="15"/>
  <cols>
    <col min="3" max="3" width="15" customWidth="1"/>
    <col min="4" max="4" width="11.875" customWidth="1"/>
    <col min="5" max="5" width="21.375" customWidth="1"/>
    <col min="6" max="6" width="12" customWidth="1"/>
    <col min="8" max="8" width="5.25" customWidth="1"/>
  </cols>
  <sheetData>
    <row r="1" spans="1:8" s="1" customFormat="1" ht="33" customHeight="1">
      <c r="A1" s="6"/>
      <c r="B1" s="6"/>
      <c r="C1" s="6"/>
      <c r="D1" s="6"/>
      <c r="E1" s="7"/>
      <c r="F1" s="8"/>
      <c r="G1" s="211" t="s">
        <v>152</v>
      </c>
      <c r="H1" s="211"/>
    </row>
    <row r="2" spans="1:8" s="10" customFormat="1" ht="39" customHeight="1">
      <c r="A2" s="190" t="s">
        <v>1</v>
      </c>
      <c r="B2" s="190"/>
      <c r="C2" s="190"/>
      <c r="D2" s="190"/>
      <c r="E2" s="190"/>
      <c r="F2" s="190"/>
      <c r="G2" s="190"/>
      <c r="H2" s="190"/>
    </row>
    <row r="3" spans="1:8" s="10" customFormat="1" ht="39" customHeight="1">
      <c r="A3" s="192" t="s">
        <v>10</v>
      </c>
      <c r="B3" s="192"/>
      <c r="C3" s="192"/>
      <c r="D3" s="192"/>
      <c r="E3" s="192"/>
      <c r="F3" s="192"/>
      <c r="G3" s="192"/>
      <c r="H3" s="192"/>
    </row>
    <row r="4" spans="1:8" s="10" customFormat="1" ht="39" customHeight="1" thickBot="1">
      <c r="A4" s="337" t="s">
        <v>79</v>
      </c>
      <c r="B4" s="337"/>
      <c r="C4" s="337"/>
      <c r="D4" s="337"/>
      <c r="E4" s="337"/>
      <c r="F4" s="337"/>
      <c r="G4" s="337"/>
      <c r="H4" s="337"/>
    </row>
    <row r="5" spans="1:8" s="37" customFormat="1" ht="20.25" customHeight="1">
      <c r="A5" s="338" t="s">
        <v>88</v>
      </c>
      <c r="B5" s="339"/>
      <c r="C5" s="339"/>
      <c r="D5" s="397"/>
      <c r="E5" s="401" t="s">
        <v>87</v>
      </c>
      <c r="F5" s="399" t="s">
        <v>0</v>
      </c>
      <c r="G5" s="339"/>
      <c r="H5" s="340"/>
    </row>
    <row r="6" spans="1:8" s="37" customFormat="1" ht="11.25" customHeight="1" thickBot="1">
      <c r="A6" s="341"/>
      <c r="B6" s="342"/>
      <c r="C6" s="342"/>
      <c r="D6" s="398"/>
      <c r="E6" s="402"/>
      <c r="F6" s="400"/>
      <c r="G6" s="342"/>
      <c r="H6" s="343"/>
    </row>
    <row r="7" spans="1:8" s="1" customFormat="1" ht="21" customHeight="1">
      <c r="A7" s="18" t="s">
        <v>26</v>
      </c>
      <c r="B7" s="52" t="s">
        <v>23</v>
      </c>
      <c r="C7" s="409" t="s">
        <v>18</v>
      </c>
      <c r="D7" s="410"/>
      <c r="E7" s="387">
        <f>A8*B8*C8</f>
        <v>9108000000</v>
      </c>
      <c r="F7" s="403" t="s">
        <v>98</v>
      </c>
      <c r="G7" s="404"/>
      <c r="H7" s="405"/>
    </row>
    <row r="8" spans="1:8" s="1" customFormat="1" ht="25.5" customHeight="1" thickBot="1">
      <c r="A8" s="19">
        <v>55</v>
      </c>
      <c r="B8" s="20">
        <v>12</v>
      </c>
      <c r="C8" s="411">
        <v>13800000</v>
      </c>
      <c r="D8" s="412"/>
      <c r="E8" s="388"/>
      <c r="F8" s="406"/>
      <c r="G8" s="407"/>
      <c r="H8" s="408"/>
    </row>
    <row r="9" spans="1:8" s="1" customFormat="1" ht="18.75" customHeight="1">
      <c r="A9" s="22" t="s">
        <v>26</v>
      </c>
      <c r="B9" s="50" t="s">
        <v>23</v>
      </c>
      <c r="C9" s="50" t="s">
        <v>27</v>
      </c>
      <c r="D9" s="51" t="s">
        <v>18</v>
      </c>
      <c r="E9" s="387">
        <f>A10*B10*C10*D10</f>
        <v>1732500000</v>
      </c>
      <c r="F9" s="389" t="s">
        <v>50</v>
      </c>
      <c r="G9" s="390"/>
      <c r="H9" s="391"/>
    </row>
    <row r="10" spans="1:8" s="1" customFormat="1" ht="23.25" customHeight="1" thickBot="1">
      <c r="A10" s="24">
        <v>55</v>
      </c>
      <c r="B10" s="20">
        <v>12</v>
      </c>
      <c r="C10" s="20">
        <v>30</v>
      </c>
      <c r="D10" s="21">
        <v>87500</v>
      </c>
      <c r="E10" s="419"/>
      <c r="F10" s="416"/>
      <c r="G10" s="417"/>
      <c r="H10" s="418"/>
    </row>
    <row r="11" spans="1:8" s="1" customFormat="1" ht="16.5" customHeight="1">
      <c r="A11" s="17" t="s">
        <v>26</v>
      </c>
      <c r="B11" s="56" t="s">
        <v>23</v>
      </c>
      <c r="C11" s="56" t="s">
        <v>18</v>
      </c>
      <c r="D11" s="57" t="s">
        <v>28</v>
      </c>
      <c r="E11" s="387">
        <f>A12*B12*C12*D12</f>
        <v>2168100000</v>
      </c>
      <c r="F11" s="389" t="s">
        <v>92</v>
      </c>
      <c r="G11" s="390"/>
      <c r="H11" s="391"/>
    </row>
    <row r="12" spans="1:8" s="1" customFormat="1" ht="23.25" customHeight="1" thickBot="1">
      <c r="A12" s="23">
        <v>55</v>
      </c>
      <c r="B12" s="60">
        <v>12</v>
      </c>
      <c r="C12" s="60">
        <f>(C10*D10)+C8</f>
        <v>16425000</v>
      </c>
      <c r="D12" s="61">
        <v>0.2</v>
      </c>
      <c r="E12" s="388"/>
      <c r="F12" s="392"/>
      <c r="G12" s="393"/>
      <c r="H12" s="394"/>
    </row>
    <row r="13" spans="1:8" s="1" customFormat="1" ht="16.5" customHeight="1">
      <c r="A13" s="17" t="s">
        <v>26</v>
      </c>
      <c r="B13" s="68" t="s">
        <v>23</v>
      </c>
      <c r="C13" s="68" t="s">
        <v>18</v>
      </c>
      <c r="D13" s="69" t="s">
        <v>28</v>
      </c>
      <c r="E13" s="387">
        <f>A14*B14*C14*D14</f>
        <v>325215000</v>
      </c>
      <c r="F13" s="389" t="s">
        <v>91</v>
      </c>
      <c r="G13" s="390"/>
      <c r="H13" s="391"/>
    </row>
    <row r="14" spans="1:8" s="1" customFormat="1" ht="23.25" customHeight="1" thickBot="1">
      <c r="A14" s="23">
        <v>55</v>
      </c>
      <c r="B14" s="60">
        <v>12</v>
      </c>
      <c r="C14" s="60">
        <f>(C10*D10)+C8</f>
        <v>16425000</v>
      </c>
      <c r="D14" s="61">
        <v>0.03</v>
      </c>
      <c r="E14" s="388"/>
      <c r="F14" s="392"/>
      <c r="G14" s="393"/>
      <c r="H14" s="394"/>
    </row>
    <row r="15" spans="1:8" s="1" customFormat="1" ht="18" customHeight="1">
      <c r="A15" s="18" t="s">
        <v>26</v>
      </c>
      <c r="B15" s="67" t="s">
        <v>23</v>
      </c>
      <c r="C15" s="409" t="s">
        <v>18</v>
      </c>
      <c r="D15" s="410"/>
      <c r="E15" s="387">
        <f>A16*B16*C16</f>
        <v>726000000</v>
      </c>
      <c r="F15" s="389" t="s">
        <v>93</v>
      </c>
      <c r="G15" s="390"/>
      <c r="H15" s="391"/>
    </row>
    <row r="16" spans="1:8" s="1" customFormat="1" ht="24.75" customHeight="1" thickBot="1">
      <c r="A16" s="19">
        <v>55</v>
      </c>
      <c r="B16" s="20">
        <v>12</v>
      </c>
      <c r="C16" s="411">
        <v>1100000</v>
      </c>
      <c r="D16" s="412"/>
      <c r="E16" s="388"/>
      <c r="F16" s="392"/>
      <c r="G16" s="393"/>
      <c r="H16" s="394"/>
    </row>
    <row r="17" spans="1:8" s="1" customFormat="1" ht="18.75" customHeight="1">
      <c r="A17" s="22" t="s">
        <v>26</v>
      </c>
      <c r="B17" s="68" t="s">
        <v>23</v>
      </c>
      <c r="C17" s="68" t="s">
        <v>22</v>
      </c>
      <c r="D17" s="69" t="s">
        <v>18</v>
      </c>
      <c r="E17" s="387">
        <f>A18*B18*C18*D18</f>
        <v>48000000</v>
      </c>
      <c r="F17" s="389" t="s">
        <v>99</v>
      </c>
      <c r="G17" s="390"/>
      <c r="H17" s="391"/>
    </row>
    <row r="18" spans="1:8" s="1" customFormat="1" ht="23.25" customHeight="1" thickBot="1">
      <c r="A18" s="24">
        <v>10</v>
      </c>
      <c r="B18" s="20">
        <v>12</v>
      </c>
      <c r="C18" s="70">
        <v>1</v>
      </c>
      <c r="D18" s="21">
        <v>400000</v>
      </c>
      <c r="E18" s="419"/>
      <c r="F18" s="416"/>
      <c r="G18" s="417"/>
      <c r="H18" s="418"/>
    </row>
    <row r="19" spans="1:8" s="1" customFormat="1" ht="17.25" customHeight="1">
      <c r="A19" s="22" t="s">
        <v>26</v>
      </c>
      <c r="B19" s="385" t="s">
        <v>18</v>
      </c>
      <c r="C19" s="385"/>
      <c r="D19" s="386"/>
      <c r="E19" s="387">
        <f>A20*B20</f>
        <v>1175528750</v>
      </c>
      <c r="F19" s="389" t="s">
        <v>94</v>
      </c>
      <c r="G19" s="390"/>
      <c r="H19" s="391"/>
    </row>
    <row r="20" spans="1:8" s="1" customFormat="1" ht="21.75" customHeight="1" thickBot="1">
      <c r="A20" s="23">
        <v>55</v>
      </c>
      <c r="B20" s="382">
        <v>21373250</v>
      </c>
      <c r="C20" s="383"/>
      <c r="D20" s="384"/>
      <c r="E20" s="388"/>
      <c r="F20" s="392"/>
      <c r="G20" s="393"/>
      <c r="H20" s="394"/>
    </row>
    <row r="21" spans="1:8" s="1" customFormat="1" ht="18" customHeight="1">
      <c r="A21" s="22" t="s">
        <v>26</v>
      </c>
      <c r="B21" s="385" t="s">
        <v>18</v>
      </c>
      <c r="C21" s="385"/>
      <c r="D21" s="386"/>
      <c r="E21" s="387">
        <f>A22*B22</f>
        <v>660000000</v>
      </c>
      <c r="F21" s="389" t="s">
        <v>95</v>
      </c>
      <c r="G21" s="390"/>
      <c r="H21" s="391"/>
    </row>
    <row r="22" spans="1:8" s="1" customFormat="1" ht="21.75" customHeight="1" thickBot="1">
      <c r="A22" s="23">
        <v>55</v>
      </c>
      <c r="B22" s="382">
        <v>12000000</v>
      </c>
      <c r="C22" s="383"/>
      <c r="D22" s="384"/>
      <c r="E22" s="388"/>
      <c r="F22" s="392"/>
      <c r="G22" s="393"/>
      <c r="H22" s="394"/>
    </row>
    <row r="23" spans="1:8" s="1" customFormat="1" ht="18" customHeight="1">
      <c r="A23" s="22" t="s">
        <v>26</v>
      </c>
      <c r="B23" s="385" t="s">
        <v>18</v>
      </c>
      <c r="C23" s="385"/>
      <c r="D23" s="386"/>
      <c r="E23" s="387">
        <f>A24*B24</f>
        <v>379500000</v>
      </c>
      <c r="F23" s="389" t="s">
        <v>96</v>
      </c>
      <c r="G23" s="390"/>
      <c r="H23" s="391"/>
    </row>
    <row r="24" spans="1:8" s="1" customFormat="1" ht="24" customHeight="1" thickBot="1">
      <c r="A24" s="23">
        <v>55</v>
      </c>
      <c r="B24" s="382">
        <f>C8/2</f>
        <v>6900000</v>
      </c>
      <c r="C24" s="383"/>
      <c r="D24" s="384"/>
      <c r="E24" s="388"/>
      <c r="F24" s="392"/>
      <c r="G24" s="393"/>
      <c r="H24" s="394"/>
    </row>
    <row r="25" spans="1:8" s="1" customFormat="1" ht="16.5" customHeight="1">
      <c r="A25" s="22" t="s">
        <v>26</v>
      </c>
      <c r="B25" s="385" t="s">
        <v>18</v>
      </c>
      <c r="C25" s="385"/>
      <c r="D25" s="386"/>
      <c r="E25" s="387">
        <f>A26*B26</f>
        <v>495000000</v>
      </c>
      <c r="F25" s="389" t="s">
        <v>97</v>
      </c>
      <c r="G25" s="390"/>
      <c r="H25" s="391"/>
    </row>
    <row r="26" spans="1:8" s="1" customFormat="1" ht="22.5" customHeight="1" thickBot="1">
      <c r="A26" s="23">
        <v>55</v>
      </c>
      <c r="B26" s="382">
        <v>9000000</v>
      </c>
      <c r="C26" s="383"/>
      <c r="D26" s="384"/>
      <c r="E26" s="388"/>
      <c r="F26" s="392"/>
      <c r="G26" s="393"/>
      <c r="H26" s="394"/>
    </row>
    <row r="27" spans="1:8" s="1" customFormat="1" ht="39.75" customHeight="1" thickBot="1">
      <c r="A27" s="420"/>
      <c r="B27" s="421"/>
      <c r="C27" s="421"/>
      <c r="D27" s="422"/>
      <c r="E27" s="38">
        <f>SUM(E7:E26)</f>
        <v>16817843750</v>
      </c>
      <c r="F27" s="413" t="s">
        <v>42</v>
      </c>
      <c r="G27" s="414"/>
      <c r="H27" s="415"/>
    </row>
    <row r="28" spans="1:8" ht="23.25" customHeight="1">
      <c r="A28" s="395" t="s">
        <v>158</v>
      </c>
      <c r="B28" s="395"/>
      <c r="C28" s="395"/>
      <c r="D28" s="395"/>
      <c r="E28" s="395"/>
      <c r="F28" s="395"/>
      <c r="G28" s="395"/>
      <c r="H28" s="395"/>
    </row>
    <row r="29" spans="1:8">
      <c r="A29" s="396"/>
      <c r="B29" s="396"/>
      <c r="C29" s="396"/>
      <c r="D29" s="396"/>
      <c r="E29" s="396"/>
      <c r="F29" s="396"/>
      <c r="G29" s="396"/>
      <c r="H29" s="396"/>
    </row>
    <row r="30" spans="1:8">
      <c r="E30" s="71"/>
    </row>
  </sheetData>
  <mergeCells count="43">
    <mergeCell ref="A27:D27"/>
    <mergeCell ref="B20:D20"/>
    <mergeCell ref="B19:D19"/>
    <mergeCell ref="F11:H12"/>
    <mergeCell ref="F19:H20"/>
    <mergeCell ref="E19:E20"/>
    <mergeCell ref="E11:E12"/>
    <mergeCell ref="E13:E14"/>
    <mergeCell ref="F13:H14"/>
    <mergeCell ref="C15:D15"/>
    <mergeCell ref="E15:E16"/>
    <mergeCell ref="F15:H16"/>
    <mergeCell ref="C16:D16"/>
    <mergeCell ref="B21:D21"/>
    <mergeCell ref="E17:E18"/>
    <mergeCell ref="F17:H18"/>
    <mergeCell ref="A28:H28"/>
    <mergeCell ref="A29:H29"/>
    <mergeCell ref="G1:H1"/>
    <mergeCell ref="E7:E8"/>
    <mergeCell ref="A2:H2"/>
    <mergeCell ref="A3:H3"/>
    <mergeCell ref="A4:H4"/>
    <mergeCell ref="A5:D6"/>
    <mergeCell ref="F5:H6"/>
    <mergeCell ref="E5:E6"/>
    <mergeCell ref="F7:H8"/>
    <mergeCell ref="C7:D7"/>
    <mergeCell ref="C8:D8"/>
    <mergeCell ref="F27:H27"/>
    <mergeCell ref="F9:H10"/>
    <mergeCell ref="E9:E10"/>
    <mergeCell ref="B26:D26"/>
    <mergeCell ref="B25:D25"/>
    <mergeCell ref="E25:E26"/>
    <mergeCell ref="F25:H26"/>
    <mergeCell ref="E21:E22"/>
    <mergeCell ref="F21:H22"/>
    <mergeCell ref="B22:D22"/>
    <mergeCell ref="B23:D23"/>
    <mergeCell ref="E23:E24"/>
    <mergeCell ref="F23:H24"/>
    <mergeCell ref="B24:D24"/>
  </mergeCells>
  <pageMargins left="0.6692913385826772" right="0.51181102362204722" top="0.70866141732283472" bottom="0.31496062992125984" header="0.23622047244094491" footer="0.23622047244094491"/>
  <pageSetup paperSize="9" scale="9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zoomScale="90" zoomScaleNormal="90" workbookViewId="0">
      <selection activeCell="J9" sqref="J9"/>
    </sheetView>
  </sheetViews>
  <sheetFormatPr defaultRowHeight="15"/>
  <cols>
    <col min="1" max="1" width="37.375" customWidth="1"/>
    <col min="2" max="2" width="10.25" customWidth="1"/>
  </cols>
  <sheetData>
    <row r="1" spans="1:7" s="5" customFormat="1" ht="22.5" customHeight="1">
      <c r="A1" s="6"/>
      <c r="B1" s="7"/>
      <c r="C1" s="7"/>
      <c r="D1" s="8"/>
      <c r="E1" s="8"/>
      <c r="F1" s="8"/>
      <c r="G1" s="3" t="s">
        <v>5</v>
      </c>
    </row>
    <row r="2" spans="1:7" s="10" customFormat="1" ht="31.5" customHeight="1">
      <c r="A2" s="190" t="s">
        <v>1</v>
      </c>
      <c r="B2" s="190"/>
      <c r="C2" s="190"/>
      <c r="D2" s="190"/>
      <c r="E2" s="190"/>
      <c r="F2" s="190"/>
      <c r="G2" s="190"/>
    </row>
    <row r="3" spans="1:7" s="10" customFormat="1" ht="28.5" customHeight="1">
      <c r="A3" s="192" t="s">
        <v>9</v>
      </c>
      <c r="B3" s="192"/>
      <c r="C3" s="192"/>
      <c r="D3" s="192"/>
      <c r="E3" s="192"/>
      <c r="F3" s="192"/>
      <c r="G3" s="192"/>
    </row>
    <row r="4" spans="1:7" s="10" customFormat="1" ht="27.75" customHeight="1" thickBot="1">
      <c r="A4" s="191" t="s">
        <v>86</v>
      </c>
      <c r="B4" s="191"/>
      <c r="C4" s="191"/>
      <c r="D4" s="191"/>
      <c r="E4" s="191"/>
      <c r="F4" s="191"/>
      <c r="G4" s="191"/>
    </row>
    <row r="5" spans="1:7" s="1" customFormat="1" ht="0.75" customHeight="1">
      <c r="A5" s="338" t="s">
        <v>13</v>
      </c>
      <c r="B5" s="399" t="s">
        <v>11</v>
      </c>
      <c r="C5" s="399" t="s">
        <v>0</v>
      </c>
      <c r="D5" s="339"/>
      <c r="E5" s="339"/>
      <c r="F5" s="339"/>
      <c r="G5" s="340"/>
    </row>
    <row r="6" spans="1:7" s="1" customFormat="1" ht="24.75" customHeight="1" thickBot="1">
      <c r="A6" s="341"/>
      <c r="B6" s="400"/>
      <c r="C6" s="400"/>
      <c r="D6" s="342"/>
      <c r="E6" s="342"/>
      <c r="F6" s="342"/>
      <c r="G6" s="343"/>
    </row>
    <row r="7" spans="1:7" s="1" customFormat="1" ht="42" customHeight="1">
      <c r="A7" s="14">
        <f>حقوق!E27</f>
        <v>16817843750</v>
      </c>
      <c r="B7" s="11" t="s">
        <v>61</v>
      </c>
      <c r="C7" s="426" t="s">
        <v>43</v>
      </c>
      <c r="D7" s="427"/>
      <c r="E7" s="427"/>
      <c r="F7" s="427"/>
      <c r="G7" s="428"/>
    </row>
    <row r="8" spans="1:7" s="1" customFormat="1" ht="42" customHeight="1">
      <c r="A8" s="15">
        <f>'هزینه اداری'!D24</f>
        <v>5868000000</v>
      </c>
      <c r="B8" s="12" t="s">
        <v>62</v>
      </c>
      <c r="C8" s="429" t="s">
        <v>90</v>
      </c>
      <c r="D8" s="430"/>
      <c r="E8" s="430"/>
      <c r="F8" s="430"/>
      <c r="G8" s="431"/>
    </row>
    <row r="9" spans="1:7" s="1" customFormat="1" ht="42" customHeight="1" thickBot="1">
      <c r="A9" s="16">
        <f>SUM(A7:A8)</f>
        <v>22685843750</v>
      </c>
      <c r="B9" s="13"/>
      <c r="C9" s="423" t="s">
        <v>42</v>
      </c>
      <c r="D9" s="424"/>
      <c r="E9" s="424"/>
      <c r="F9" s="424"/>
      <c r="G9" s="425"/>
    </row>
  </sheetData>
  <mergeCells count="9">
    <mergeCell ref="A2:G2"/>
    <mergeCell ref="A3:G3"/>
    <mergeCell ref="A4:G4"/>
    <mergeCell ref="C9:G9"/>
    <mergeCell ref="C7:G7"/>
    <mergeCell ref="C8:G8"/>
    <mergeCell ref="A5:A6"/>
    <mergeCell ref="B5:B6"/>
    <mergeCell ref="C5:G6"/>
  </mergeCells>
  <pageMargins left="1.88" right="0.70866141732283472" top="1.25" bottom="0.31" header="1.43" footer="0.23622047244094491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1"/>
  <sheetViews>
    <sheetView zoomScale="80" zoomScaleNormal="80" workbookViewId="0">
      <selection activeCell="J9" sqref="J9"/>
    </sheetView>
  </sheetViews>
  <sheetFormatPr defaultRowHeight="15"/>
  <cols>
    <col min="1" max="1" width="9.25" customWidth="1"/>
    <col min="2" max="2" width="6.125" customWidth="1"/>
    <col min="3" max="3" width="8.375" customWidth="1"/>
    <col min="4" max="4" width="12.375" customWidth="1"/>
    <col min="5" max="5" width="11.375" customWidth="1"/>
    <col min="6" max="6" width="6.25" customWidth="1"/>
    <col min="7" max="7" width="15.125" style="75" customWidth="1"/>
    <col min="8" max="8" width="1.75" hidden="1" customWidth="1"/>
    <col min="9" max="9" width="12.875" style="28" customWidth="1"/>
    <col min="10" max="10" width="7.625" customWidth="1"/>
    <col min="11" max="11" width="20.875" customWidth="1"/>
    <col min="13" max="13" width="23.875" customWidth="1"/>
  </cols>
  <sheetData>
    <row r="1" spans="1:13" ht="26.25" customHeight="1">
      <c r="A1" s="190" t="s">
        <v>1</v>
      </c>
      <c r="B1" s="190"/>
      <c r="C1" s="190"/>
      <c r="D1" s="190"/>
      <c r="E1" s="190"/>
      <c r="F1" s="190"/>
      <c r="G1" s="190"/>
      <c r="H1" s="190"/>
      <c r="I1" s="190"/>
      <c r="J1" s="190"/>
      <c r="K1" s="190"/>
      <c r="L1" s="190"/>
      <c r="M1" s="102" t="s">
        <v>151</v>
      </c>
    </row>
    <row r="2" spans="1:13" ht="26.25" customHeight="1">
      <c r="A2" s="192" t="s">
        <v>6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01"/>
    </row>
    <row r="3" spans="1:13" ht="26.25" customHeight="1" thickBot="1">
      <c r="A3" s="337" t="s">
        <v>86</v>
      </c>
      <c r="B3" s="337"/>
      <c r="C3" s="337"/>
      <c r="D3" s="337"/>
      <c r="E3" s="337"/>
      <c r="F3" s="337"/>
      <c r="G3" s="337"/>
      <c r="H3" s="337"/>
      <c r="I3" s="337"/>
      <c r="J3" s="337"/>
      <c r="K3" s="337"/>
      <c r="L3" s="337"/>
      <c r="M3" s="103"/>
    </row>
    <row r="4" spans="1:13" s="36" customFormat="1" ht="22.5" customHeight="1">
      <c r="A4" s="338" t="s">
        <v>76</v>
      </c>
      <c r="B4" s="339"/>
      <c r="C4" s="339"/>
      <c r="D4" s="339"/>
      <c r="E4" s="339"/>
      <c r="F4" s="478" t="s">
        <v>87</v>
      </c>
      <c r="G4" s="479"/>
      <c r="H4" s="134"/>
      <c r="I4" s="338" t="s">
        <v>0</v>
      </c>
      <c r="J4" s="339"/>
      <c r="K4" s="339"/>
      <c r="L4" s="339"/>
      <c r="M4" s="340"/>
    </row>
    <row r="5" spans="1:13" ht="18.75" customHeight="1" thickBot="1">
      <c r="A5" s="500" t="s">
        <v>17</v>
      </c>
      <c r="B5" s="501"/>
      <c r="C5" s="501"/>
      <c r="D5" s="502" t="s">
        <v>16</v>
      </c>
      <c r="E5" s="501"/>
      <c r="F5" s="480"/>
      <c r="G5" s="481"/>
      <c r="H5" s="135"/>
      <c r="I5" s="341"/>
      <c r="J5" s="342"/>
      <c r="K5" s="342"/>
      <c r="L5" s="342"/>
      <c r="M5" s="343"/>
    </row>
    <row r="6" spans="1:13" ht="25.5" customHeight="1">
      <c r="A6" s="453">
        <v>5200</v>
      </c>
      <c r="B6" s="492"/>
      <c r="C6" s="493"/>
      <c r="D6" s="482">
        <v>800000</v>
      </c>
      <c r="E6" s="454"/>
      <c r="F6" s="432">
        <f>A6*D6</f>
        <v>4160000000</v>
      </c>
      <c r="G6" s="433"/>
      <c r="H6" s="434"/>
      <c r="I6" s="472" t="s">
        <v>7</v>
      </c>
      <c r="J6" s="473"/>
      <c r="K6" s="518"/>
      <c r="L6" s="503" t="s">
        <v>59</v>
      </c>
      <c r="M6" s="504"/>
    </row>
    <row r="7" spans="1:13" ht="25.5" customHeight="1">
      <c r="A7" s="506">
        <v>6000</v>
      </c>
      <c r="B7" s="507"/>
      <c r="C7" s="508"/>
      <c r="D7" s="483">
        <v>400000</v>
      </c>
      <c r="E7" s="484"/>
      <c r="F7" s="432">
        <f>A7*D7</f>
        <v>2400000000</v>
      </c>
      <c r="G7" s="433"/>
      <c r="H7" s="434"/>
      <c r="I7" s="519" t="s">
        <v>8</v>
      </c>
      <c r="J7" s="520"/>
      <c r="K7" s="521"/>
      <c r="L7" s="503"/>
      <c r="M7" s="504"/>
    </row>
    <row r="8" spans="1:13" ht="25.5" customHeight="1" thickBot="1">
      <c r="A8" s="455">
        <v>500</v>
      </c>
      <c r="B8" s="485"/>
      <c r="C8" s="486"/>
      <c r="D8" s="509">
        <v>800000</v>
      </c>
      <c r="E8" s="456"/>
      <c r="F8" s="432">
        <f>A8*D8</f>
        <v>400000000</v>
      </c>
      <c r="G8" s="433"/>
      <c r="H8" s="434"/>
      <c r="I8" s="513" t="s">
        <v>51</v>
      </c>
      <c r="J8" s="514"/>
      <c r="K8" s="522"/>
      <c r="L8" s="505"/>
      <c r="M8" s="287"/>
    </row>
    <row r="9" spans="1:13" ht="37.5" customHeight="1">
      <c r="A9" s="489">
        <v>100</v>
      </c>
      <c r="B9" s="490"/>
      <c r="C9" s="490"/>
      <c r="D9" s="491">
        <v>5000000</v>
      </c>
      <c r="E9" s="490"/>
      <c r="F9" s="432">
        <f>A9*D9</f>
        <v>500000000</v>
      </c>
      <c r="G9" s="433"/>
      <c r="H9" s="434"/>
      <c r="I9" s="515" t="s">
        <v>108</v>
      </c>
      <c r="J9" s="516"/>
      <c r="K9" s="517"/>
      <c r="L9" s="474" t="s">
        <v>83</v>
      </c>
      <c r="M9" s="475"/>
    </row>
    <row r="10" spans="1:13" ht="36.75" customHeight="1" thickBot="1">
      <c r="A10" s="450">
        <v>100</v>
      </c>
      <c r="B10" s="451"/>
      <c r="C10" s="451"/>
      <c r="D10" s="525">
        <v>2500000</v>
      </c>
      <c r="E10" s="451"/>
      <c r="F10" s="432">
        <f>A10*D10</f>
        <v>250000000</v>
      </c>
      <c r="G10" s="433"/>
      <c r="H10" s="434"/>
      <c r="I10" s="446" t="s">
        <v>109</v>
      </c>
      <c r="J10" s="447"/>
      <c r="K10" s="448"/>
      <c r="L10" s="487"/>
      <c r="M10" s="488"/>
    </row>
    <row r="11" spans="1:13" ht="16.5" customHeight="1">
      <c r="A11" s="440" t="s">
        <v>19</v>
      </c>
      <c r="B11" s="441"/>
      <c r="C11" s="441"/>
      <c r="D11" s="39" t="s">
        <v>16</v>
      </c>
      <c r="E11" s="123" t="s">
        <v>20</v>
      </c>
      <c r="F11" s="432">
        <f>A12*D12*E12</f>
        <v>13500000000</v>
      </c>
      <c r="G11" s="433"/>
      <c r="H11" s="136"/>
      <c r="I11" s="435" t="s">
        <v>38</v>
      </c>
      <c r="J11" s="436"/>
      <c r="K11" s="436"/>
      <c r="L11" s="474" t="s">
        <v>111</v>
      </c>
      <c r="M11" s="475"/>
    </row>
    <row r="12" spans="1:13" ht="18.75" customHeight="1">
      <c r="A12" s="453">
        <v>900000</v>
      </c>
      <c r="B12" s="454"/>
      <c r="C12" s="454"/>
      <c r="D12" s="40">
        <v>300000</v>
      </c>
      <c r="E12" s="124">
        <v>0.05</v>
      </c>
      <c r="F12" s="432"/>
      <c r="G12" s="433"/>
      <c r="H12" s="136"/>
      <c r="I12" s="523"/>
      <c r="J12" s="524"/>
      <c r="K12" s="524"/>
      <c r="L12" s="476"/>
      <c r="M12" s="477"/>
    </row>
    <row r="13" spans="1:13" ht="27.75" customHeight="1" thickBot="1">
      <c r="A13" s="455">
        <v>200000</v>
      </c>
      <c r="B13" s="456"/>
      <c r="C13" s="456"/>
      <c r="D13" s="73">
        <v>250000</v>
      </c>
      <c r="E13" s="125">
        <v>0.05</v>
      </c>
      <c r="F13" s="432">
        <f>A13*D13*E13</f>
        <v>2500000000</v>
      </c>
      <c r="G13" s="433"/>
      <c r="H13" s="434"/>
      <c r="I13" s="513" t="s">
        <v>37</v>
      </c>
      <c r="J13" s="514"/>
      <c r="K13" s="514"/>
      <c r="L13" s="476"/>
      <c r="M13" s="477"/>
    </row>
    <row r="14" spans="1:13" ht="14.25" customHeight="1">
      <c r="A14" s="440" t="s">
        <v>26</v>
      </c>
      <c r="B14" s="441"/>
      <c r="C14" s="449"/>
      <c r="D14" s="59" t="s">
        <v>16</v>
      </c>
      <c r="E14" s="126" t="s">
        <v>20</v>
      </c>
      <c r="F14" s="432">
        <f>A15*D15*E15</f>
        <v>60000000</v>
      </c>
      <c r="G14" s="433"/>
      <c r="H14" s="434"/>
      <c r="I14" s="435" t="s">
        <v>80</v>
      </c>
      <c r="J14" s="436"/>
      <c r="K14" s="436"/>
      <c r="L14" s="476"/>
      <c r="M14" s="477"/>
    </row>
    <row r="15" spans="1:13" ht="21.75" customHeight="1" thickBot="1">
      <c r="A15" s="450">
        <v>600</v>
      </c>
      <c r="B15" s="451"/>
      <c r="C15" s="452"/>
      <c r="D15" s="58">
        <v>2000000</v>
      </c>
      <c r="E15" s="127">
        <v>0.05</v>
      </c>
      <c r="F15" s="432"/>
      <c r="G15" s="433"/>
      <c r="H15" s="434"/>
      <c r="I15" s="285"/>
      <c r="J15" s="286"/>
      <c r="K15" s="286"/>
      <c r="L15" s="476"/>
      <c r="M15" s="477"/>
    </row>
    <row r="16" spans="1:13" ht="18" customHeight="1">
      <c r="A16" s="440" t="s">
        <v>19</v>
      </c>
      <c r="B16" s="441"/>
      <c r="C16" s="449"/>
      <c r="D16" s="59" t="s">
        <v>16</v>
      </c>
      <c r="E16" s="126" t="s">
        <v>20</v>
      </c>
      <c r="F16" s="432">
        <f>A17*D17*E17</f>
        <v>6250000000</v>
      </c>
      <c r="G16" s="433"/>
      <c r="H16" s="434"/>
      <c r="I16" s="137">
        <v>300000</v>
      </c>
      <c r="J16" s="99" t="s">
        <v>118</v>
      </c>
      <c r="K16" s="494" t="s">
        <v>68</v>
      </c>
      <c r="L16" s="476"/>
      <c r="M16" s="477"/>
    </row>
    <row r="17" spans="1:13" ht="20.25" customHeight="1">
      <c r="A17" s="461">
        <v>500000</v>
      </c>
      <c r="B17" s="462"/>
      <c r="C17" s="463"/>
      <c r="D17" s="457">
        <v>250000</v>
      </c>
      <c r="E17" s="459">
        <v>0.05</v>
      </c>
      <c r="F17" s="432"/>
      <c r="G17" s="433"/>
      <c r="H17" s="434"/>
      <c r="I17" s="138">
        <v>250000</v>
      </c>
      <c r="J17" s="100" t="s">
        <v>119</v>
      </c>
      <c r="K17" s="495"/>
      <c r="L17" s="476"/>
      <c r="M17" s="477"/>
    </row>
    <row r="18" spans="1:13" ht="22.5" customHeight="1" thickBot="1">
      <c r="A18" s="450"/>
      <c r="B18" s="451"/>
      <c r="C18" s="452"/>
      <c r="D18" s="458"/>
      <c r="E18" s="460"/>
      <c r="F18" s="432"/>
      <c r="G18" s="433"/>
      <c r="H18" s="434"/>
      <c r="I18" s="139">
        <v>200000</v>
      </c>
      <c r="J18" s="76" t="s">
        <v>120</v>
      </c>
      <c r="K18" s="496"/>
      <c r="L18" s="476"/>
      <c r="M18" s="477"/>
    </row>
    <row r="19" spans="1:13" ht="13.5" customHeight="1">
      <c r="A19" s="41" t="s">
        <v>21</v>
      </c>
      <c r="B19" s="42" t="s">
        <v>22</v>
      </c>
      <c r="C19" s="42" t="s">
        <v>23</v>
      </c>
      <c r="D19" s="42" t="s">
        <v>24</v>
      </c>
      <c r="E19" s="123" t="s">
        <v>18</v>
      </c>
      <c r="F19" s="432">
        <f>A20*B20*C20*D20*E20</f>
        <v>3024000000</v>
      </c>
      <c r="G19" s="433"/>
      <c r="H19" s="136"/>
      <c r="I19" s="443" t="s">
        <v>69</v>
      </c>
      <c r="J19" s="444"/>
      <c r="K19" s="445"/>
      <c r="L19" s="476"/>
      <c r="M19" s="477"/>
    </row>
    <row r="20" spans="1:13" ht="26.25" customHeight="1" thickBot="1">
      <c r="A20" s="43" t="s">
        <v>115</v>
      </c>
      <c r="B20" s="44" t="s">
        <v>66</v>
      </c>
      <c r="C20" s="44">
        <v>12</v>
      </c>
      <c r="D20" s="44">
        <v>35</v>
      </c>
      <c r="E20" s="128">
        <v>600000</v>
      </c>
      <c r="F20" s="432"/>
      <c r="G20" s="433"/>
      <c r="H20" s="136"/>
      <c r="I20" s="446"/>
      <c r="J20" s="447"/>
      <c r="K20" s="448"/>
      <c r="L20" s="476"/>
      <c r="M20" s="477"/>
    </row>
    <row r="21" spans="1:13" ht="14.25" customHeight="1">
      <c r="A21" s="440" t="s">
        <v>25</v>
      </c>
      <c r="B21" s="441"/>
      <c r="C21" s="449"/>
      <c r="D21" s="59" t="s">
        <v>16</v>
      </c>
      <c r="E21" s="126" t="s">
        <v>20</v>
      </c>
      <c r="F21" s="432">
        <f>A22*D22*E22</f>
        <v>1050000000</v>
      </c>
      <c r="G21" s="433"/>
      <c r="H21" s="434"/>
      <c r="I21" s="443" t="s">
        <v>70</v>
      </c>
      <c r="J21" s="444"/>
      <c r="K21" s="445"/>
      <c r="L21" s="476"/>
      <c r="M21" s="477"/>
    </row>
    <row r="22" spans="1:13" ht="23.25" customHeight="1" thickBot="1">
      <c r="A22" s="437">
        <v>30000</v>
      </c>
      <c r="B22" s="438"/>
      <c r="C22" s="439"/>
      <c r="D22" s="58">
        <v>700000</v>
      </c>
      <c r="E22" s="127">
        <v>0.05</v>
      </c>
      <c r="F22" s="432"/>
      <c r="G22" s="433"/>
      <c r="H22" s="434"/>
      <c r="I22" s="446"/>
      <c r="J22" s="447"/>
      <c r="K22" s="448"/>
      <c r="L22" s="476"/>
      <c r="M22" s="477"/>
    </row>
    <row r="23" spans="1:13" ht="14.25" customHeight="1">
      <c r="A23" s="440" t="s">
        <v>25</v>
      </c>
      <c r="B23" s="441"/>
      <c r="C23" s="449"/>
      <c r="D23" s="59" t="s">
        <v>16</v>
      </c>
      <c r="E23" s="126" t="s">
        <v>20</v>
      </c>
      <c r="F23" s="432">
        <f>A24*D24*E24</f>
        <v>1000000000</v>
      </c>
      <c r="G23" s="433"/>
      <c r="H23" s="434"/>
      <c r="I23" s="435" t="s">
        <v>141</v>
      </c>
      <c r="J23" s="436"/>
      <c r="K23" s="436"/>
      <c r="L23" s="476"/>
      <c r="M23" s="477"/>
    </row>
    <row r="24" spans="1:13" ht="21" customHeight="1" thickBot="1">
      <c r="A24" s="437">
        <v>20000</v>
      </c>
      <c r="B24" s="438"/>
      <c r="C24" s="439"/>
      <c r="D24" s="58">
        <v>1000000</v>
      </c>
      <c r="E24" s="127">
        <v>0.05</v>
      </c>
      <c r="F24" s="432"/>
      <c r="G24" s="433"/>
      <c r="H24" s="434"/>
      <c r="I24" s="285"/>
      <c r="J24" s="286"/>
      <c r="K24" s="286"/>
      <c r="L24" s="476"/>
      <c r="M24" s="477"/>
    </row>
    <row r="25" spans="1:13" ht="14.25" customHeight="1">
      <c r="A25" s="440" t="s">
        <v>19</v>
      </c>
      <c r="B25" s="441"/>
      <c r="C25" s="442"/>
      <c r="D25" s="59" t="s">
        <v>16</v>
      </c>
      <c r="E25" s="123" t="s">
        <v>20</v>
      </c>
      <c r="F25" s="432">
        <f>A26*D26*E26</f>
        <v>210000000</v>
      </c>
      <c r="G25" s="433"/>
      <c r="H25" s="136"/>
      <c r="I25" s="443" t="s">
        <v>71</v>
      </c>
      <c r="J25" s="444"/>
      <c r="K25" s="445"/>
      <c r="L25" s="476"/>
      <c r="M25" s="477"/>
    </row>
    <row r="26" spans="1:13" ht="24" customHeight="1" thickBot="1">
      <c r="A26" s="437">
        <v>700000</v>
      </c>
      <c r="B26" s="438"/>
      <c r="C26" s="438"/>
      <c r="D26" s="72">
        <v>6000</v>
      </c>
      <c r="E26" s="129">
        <v>0.05</v>
      </c>
      <c r="F26" s="432"/>
      <c r="G26" s="433"/>
      <c r="H26" s="136"/>
      <c r="I26" s="446"/>
      <c r="J26" s="447"/>
      <c r="K26" s="448"/>
      <c r="L26" s="476"/>
      <c r="M26" s="477"/>
    </row>
    <row r="27" spans="1:13" ht="18" customHeight="1">
      <c r="A27" s="440" t="s">
        <v>64</v>
      </c>
      <c r="B27" s="441"/>
      <c r="C27" s="441"/>
      <c r="D27" s="441" t="s">
        <v>16</v>
      </c>
      <c r="E27" s="441"/>
      <c r="F27" s="432">
        <f>A28*D28</f>
        <v>8100000000</v>
      </c>
      <c r="G27" s="433"/>
      <c r="H27" s="434"/>
      <c r="I27" s="435" t="s">
        <v>112</v>
      </c>
      <c r="J27" s="436"/>
      <c r="K27" s="436"/>
      <c r="L27" s="476"/>
      <c r="M27" s="477"/>
    </row>
    <row r="28" spans="1:13" ht="22.5" customHeight="1">
      <c r="A28" s="453">
        <v>900000</v>
      </c>
      <c r="B28" s="454"/>
      <c r="C28" s="454"/>
      <c r="D28" s="482">
        <v>9000</v>
      </c>
      <c r="E28" s="454"/>
      <c r="F28" s="432"/>
      <c r="G28" s="433"/>
      <c r="H28" s="434"/>
      <c r="I28" s="472"/>
      <c r="J28" s="473"/>
      <c r="K28" s="473"/>
      <c r="L28" s="476"/>
      <c r="M28" s="477"/>
    </row>
    <row r="29" spans="1:13" ht="24" customHeight="1" thickBot="1">
      <c r="A29" s="510">
        <v>200000</v>
      </c>
      <c r="B29" s="511"/>
      <c r="C29" s="511"/>
      <c r="D29" s="512">
        <v>8000</v>
      </c>
      <c r="E29" s="511"/>
      <c r="F29" s="432">
        <f>A29*D29</f>
        <v>1600000000</v>
      </c>
      <c r="G29" s="433"/>
      <c r="H29" s="434"/>
      <c r="I29" s="470" t="s">
        <v>113</v>
      </c>
      <c r="J29" s="471"/>
      <c r="K29" s="471"/>
      <c r="L29" s="476"/>
      <c r="M29" s="477"/>
    </row>
    <row r="30" spans="1:13" ht="33.75" customHeight="1" thickBot="1">
      <c r="A30" s="465"/>
      <c r="B30" s="466"/>
      <c r="C30" s="466"/>
      <c r="D30" s="466"/>
      <c r="E30" s="466"/>
      <c r="F30" s="467">
        <f>SUM(F6:H29)</f>
        <v>45004000000</v>
      </c>
      <c r="G30" s="468"/>
      <c r="H30" s="469"/>
      <c r="I30" s="497" t="s">
        <v>41</v>
      </c>
      <c r="J30" s="498"/>
      <c r="K30" s="498"/>
      <c r="L30" s="498"/>
      <c r="M30" s="499"/>
    </row>
    <row r="31" spans="1:13" ht="17.25">
      <c r="A31" s="464"/>
      <c r="B31" s="464"/>
      <c r="C31" s="464"/>
      <c r="D31" s="464"/>
      <c r="E31" s="464"/>
      <c r="F31" s="464"/>
      <c r="G31" s="464"/>
      <c r="H31" s="464"/>
      <c r="I31" s="464"/>
      <c r="J31" s="464"/>
      <c r="K31" s="464"/>
      <c r="L31" s="464"/>
      <c r="M31" s="464"/>
    </row>
  </sheetData>
  <mergeCells count="76">
    <mergeCell ref="A2:L2"/>
    <mergeCell ref="I10:K10"/>
    <mergeCell ref="F13:H13"/>
    <mergeCell ref="I6:K6"/>
    <mergeCell ref="I7:K7"/>
    <mergeCell ref="I8:K8"/>
    <mergeCell ref="F9:H9"/>
    <mergeCell ref="F6:H6"/>
    <mergeCell ref="I11:K12"/>
    <mergeCell ref="A10:C10"/>
    <mergeCell ref="D10:E10"/>
    <mergeCell ref="F10:H10"/>
    <mergeCell ref="A11:C11"/>
    <mergeCell ref="K16:K18"/>
    <mergeCell ref="A1:L1"/>
    <mergeCell ref="I30:M30"/>
    <mergeCell ref="A4:E4"/>
    <mergeCell ref="A5:C5"/>
    <mergeCell ref="D5:E5"/>
    <mergeCell ref="L6:M8"/>
    <mergeCell ref="A7:C7"/>
    <mergeCell ref="D28:E28"/>
    <mergeCell ref="D8:E8"/>
    <mergeCell ref="F8:H8"/>
    <mergeCell ref="A29:C29"/>
    <mergeCell ref="D29:E29"/>
    <mergeCell ref="F29:H29"/>
    <mergeCell ref="I13:K13"/>
    <mergeCell ref="I9:K9"/>
    <mergeCell ref="A28:C28"/>
    <mergeCell ref="A3:L3"/>
    <mergeCell ref="F4:G5"/>
    <mergeCell ref="I4:M5"/>
    <mergeCell ref="A16:C16"/>
    <mergeCell ref="F16:H18"/>
    <mergeCell ref="D6:E6"/>
    <mergeCell ref="D7:E7"/>
    <mergeCell ref="F7:H7"/>
    <mergeCell ref="A8:C8"/>
    <mergeCell ref="I14:K15"/>
    <mergeCell ref="F11:G12"/>
    <mergeCell ref="L9:M10"/>
    <mergeCell ref="A9:C9"/>
    <mergeCell ref="D9:E9"/>
    <mergeCell ref="A6:C6"/>
    <mergeCell ref="D17:D18"/>
    <mergeCell ref="E17:E18"/>
    <mergeCell ref="A17:C18"/>
    <mergeCell ref="A23:C23"/>
    <mergeCell ref="A31:M31"/>
    <mergeCell ref="A30:E30"/>
    <mergeCell ref="F30:H30"/>
    <mergeCell ref="A21:C21"/>
    <mergeCell ref="F21:H22"/>
    <mergeCell ref="A22:C22"/>
    <mergeCell ref="I29:K29"/>
    <mergeCell ref="I27:K28"/>
    <mergeCell ref="F27:H28"/>
    <mergeCell ref="D27:E27"/>
    <mergeCell ref="A27:C27"/>
    <mergeCell ref="L11:M29"/>
    <mergeCell ref="A14:C14"/>
    <mergeCell ref="F14:H15"/>
    <mergeCell ref="A15:C15"/>
    <mergeCell ref="A12:C12"/>
    <mergeCell ref="A13:C13"/>
    <mergeCell ref="F23:H24"/>
    <mergeCell ref="I23:K24"/>
    <mergeCell ref="A24:C24"/>
    <mergeCell ref="F19:G20"/>
    <mergeCell ref="F25:G26"/>
    <mergeCell ref="A26:C26"/>
    <mergeCell ref="A25:C25"/>
    <mergeCell ref="I19:K20"/>
    <mergeCell ref="I21:K22"/>
    <mergeCell ref="I25:K26"/>
  </mergeCells>
  <pageMargins left="0.9055118110236221" right="0.27559055118110237" top="0.19685039370078741" bottom="0.15748031496062992" header="0.19685039370078741" footer="0.15748031496062992"/>
  <pageSetup paperSize="9" scale="7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tabSelected="1" topLeftCell="A2" workbookViewId="0">
      <selection activeCell="J9" sqref="J9"/>
    </sheetView>
  </sheetViews>
  <sheetFormatPr defaultRowHeight="15"/>
  <cols>
    <col min="1" max="1" width="39.875" style="53" customWidth="1"/>
    <col min="2" max="2" width="11.25" customWidth="1"/>
    <col min="3" max="3" width="7.875" customWidth="1"/>
    <col min="4" max="4" width="6.375" customWidth="1"/>
    <col min="5" max="5" width="8.125" customWidth="1"/>
    <col min="6" max="6" width="8.25" customWidth="1"/>
    <col min="7" max="7" width="2.625" customWidth="1"/>
    <col min="8" max="8" width="6.375" customWidth="1"/>
  </cols>
  <sheetData>
    <row r="1" spans="1:13" s="1" customFormat="1" ht="51.75" customHeight="1">
      <c r="A1" s="533" t="s">
        <v>1</v>
      </c>
      <c r="B1" s="533"/>
      <c r="C1" s="533"/>
      <c r="D1" s="533"/>
      <c r="E1" s="533"/>
      <c r="F1" s="533"/>
      <c r="G1" s="533"/>
    </row>
    <row r="2" spans="1:13" s="1" customFormat="1" ht="57" customHeight="1">
      <c r="A2" s="534" t="s">
        <v>12</v>
      </c>
      <c r="B2" s="534"/>
      <c r="C2" s="534"/>
      <c r="D2" s="534"/>
      <c r="E2" s="534"/>
      <c r="F2" s="534"/>
      <c r="G2" s="534"/>
    </row>
    <row r="3" spans="1:13" s="1" customFormat="1" ht="39.75" customHeight="1" thickBot="1">
      <c r="A3" s="535" t="s">
        <v>86</v>
      </c>
      <c r="B3" s="535"/>
      <c r="C3" s="535"/>
      <c r="D3" s="535"/>
      <c r="E3" s="535"/>
      <c r="F3" s="535"/>
      <c r="G3" s="535"/>
    </row>
    <row r="4" spans="1:13" s="1" customFormat="1" ht="6" customHeight="1">
      <c r="A4" s="542" t="s">
        <v>87</v>
      </c>
      <c r="B4" s="544" t="s">
        <v>89</v>
      </c>
      <c r="C4" s="544" t="s">
        <v>0</v>
      </c>
      <c r="D4" s="546"/>
      <c r="E4" s="546"/>
      <c r="F4" s="546"/>
      <c r="G4" s="547"/>
    </row>
    <row r="5" spans="1:13" s="1" customFormat="1" ht="27.75" customHeight="1" thickBot="1">
      <c r="A5" s="543"/>
      <c r="B5" s="545"/>
      <c r="C5" s="545"/>
      <c r="D5" s="548"/>
      <c r="E5" s="548"/>
      <c r="F5" s="548"/>
      <c r="G5" s="549"/>
    </row>
    <row r="6" spans="1:13" s="1" customFormat="1" ht="37.5" customHeight="1">
      <c r="A6" s="165">
        <f>درآمد!F30</f>
        <v>45004000000</v>
      </c>
      <c r="B6" s="122">
        <v>1</v>
      </c>
      <c r="C6" s="550" t="s">
        <v>29</v>
      </c>
      <c r="D6" s="550"/>
      <c r="E6" s="550"/>
      <c r="F6" s="550"/>
      <c r="G6" s="551"/>
    </row>
    <row r="7" spans="1:13" s="1" customFormat="1" ht="24" customHeight="1">
      <c r="A7" s="166"/>
      <c r="B7" s="157"/>
      <c r="C7" s="540" t="s">
        <v>30</v>
      </c>
      <c r="D7" s="552"/>
      <c r="E7" s="552"/>
      <c r="F7" s="552"/>
      <c r="G7" s="553"/>
      <c r="H7" s="2"/>
      <c r="I7" s="2"/>
      <c r="J7" s="2"/>
      <c r="K7" s="2"/>
      <c r="L7" s="3"/>
      <c r="M7" s="3"/>
    </row>
    <row r="8" spans="1:13" s="1" customFormat="1" ht="37.5" customHeight="1">
      <c r="A8" s="167">
        <f>'هزینه عملیاتی'!A9</f>
        <v>22685843750</v>
      </c>
      <c r="B8" s="157">
        <v>2</v>
      </c>
      <c r="C8" s="538" t="s">
        <v>31</v>
      </c>
      <c r="D8" s="538"/>
      <c r="E8" s="538"/>
      <c r="F8" s="538"/>
      <c r="G8" s="539"/>
    </row>
    <row r="9" spans="1:13" s="1" customFormat="1" ht="37.5" customHeight="1">
      <c r="A9" s="166">
        <f>A6-A8</f>
        <v>22318156250</v>
      </c>
      <c r="B9" s="157"/>
      <c r="C9" s="538" t="s">
        <v>32</v>
      </c>
      <c r="D9" s="538"/>
      <c r="E9" s="538"/>
      <c r="F9" s="538"/>
      <c r="G9" s="539"/>
    </row>
    <row r="10" spans="1:13" s="1" customFormat="1" ht="21" customHeight="1">
      <c r="A10" s="166"/>
      <c r="B10" s="157"/>
      <c r="C10" s="540" t="s">
        <v>33</v>
      </c>
      <c r="D10" s="540"/>
      <c r="E10" s="540"/>
      <c r="F10" s="540"/>
      <c r="G10" s="541"/>
    </row>
    <row r="11" spans="1:13" s="1" customFormat="1" ht="37.5" customHeight="1">
      <c r="A11" s="167">
        <f>'هزینه مالی'!F40</f>
        <v>34538000000</v>
      </c>
      <c r="B11" s="157">
        <v>3</v>
      </c>
      <c r="C11" s="538" t="s">
        <v>34</v>
      </c>
      <c r="D11" s="538"/>
      <c r="E11" s="538"/>
      <c r="F11" s="538"/>
      <c r="G11" s="539"/>
    </row>
    <row r="12" spans="1:13" s="1" customFormat="1" ht="37.5" customHeight="1">
      <c r="A12" s="166">
        <f>'غیر عملیاتی'!A9</f>
        <v>12318000000</v>
      </c>
      <c r="B12" s="157">
        <v>4</v>
      </c>
      <c r="C12" s="538" t="s">
        <v>35</v>
      </c>
      <c r="D12" s="538"/>
      <c r="E12" s="538"/>
      <c r="F12" s="538"/>
      <c r="G12" s="539"/>
    </row>
    <row r="13" spans="1:13" s="1" customFormat="1" ht="37.5" customHeight="1">
      <c r="A13" s="168">
        <f>A9-A11+A12</f>
        <v>98156250</v>
      </c>
      <c r="B13" s="121"/>
      <c r="C13" s="536" t="s">
        <v>36</v>
      </c>
      <c r="D13" s="536"/>
      <c r="E13" s="536"/>
      <c r="F13" s="536"/>
      <c r="G13" s="537"/>
    </row>
    <row r="14" spans="1:13" s="1" customFormat="1" ht="15" customHeight="1">
      <c r="A14" s="530"/>
      <c r="B14" s="531"/>
      <c r="C14" s="531"/>
      <c r="D14" s="531"/>
      <c r="E14" s="531"/>
      <c r="F14" s="531"/>
      <c r="G14" s="532"/>
    </row>
    <row r="15" spans="1:13" ht="33" customHeight="1">
      <c r="A15" s="169">
        <v>42200000000</v>
      </c>
      <c r="B15" s="157">
        <v>5</v>
      </c>
      <c r="C15" s="526" t="s">
        <v>162</v>
      </c>
      <c r="D15" s="526"/>
      <c r="E15" s="526"/>
      <c r="F15" s="526"/>
      <c r="G15" s="527"/>
    </row>
    <row r="16" spans="1:13" ht="54" thickBot="1">
      <c r="A16" s="170">
        <f>'داراييهاي غير منقول'!F10</f>
        <v>25082346846</v>
      </c>
      <c r="B16" s="120">
        <v>6</v>
      </c>
      <c r="C16" s="528" t="s">
        <v>163</v>
      </c>
      <c r="D16" s="528"/>
      <c r="E16" s="528"/>
      <c r="F16" s="528"/>
      <c r="G16" s="529"/>
    </row>
    <row r="17" spans="2:2" ht="26.25">
      <c r="B17" s="119"/>
    </row>
  </sheetData>
  <mergeCells count="17">
    <mergeCell ref="C12:G12"/>
    <mergeCell ref="C15:G15"/>
    <mergeCell ref="C16:G16"/>
    <mergeCell ref="A14:G14"/>
    <mergeCell ref="A1:G1"/>
    <mergeCell ref="A2:G2"/>
    <mergeCell ref="A3:G3"/>
    <mergeCell ref="C13:G13"/>
    <mergeCell ref="C9:G9"/>
    <mergeCell ref="C10:G10"/>
    <mergeCell ref="C11:G11"/>
    <mergeCell ref="A4:A5"/>
    <mergeCell ref="B4:B5"/>
    <mergeCell ref="C4:G5"/>
    <mergeCell ref="C6:G6"/>
    <mergeCell ref="C7:G7"/>
    <mergeCell ref="C8:G8"/>
  </mergeCells>
  <printOptions horizontalCentered="1"/>
  <pageMargins left="0" right="0" top="0.31496062992126" bottom="0" header="0.31496062992126" footer="0.3149606299212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داراييهاي غير منقول</vt:lpstr>
      <vt:lpstr>مخارج سرمایه ای</vt:lpstr>
      <vt:lpstr>غیر عملیاتی</vt:lpstr>
      <vt:lpstr>هزینه مالی</vt:lpstr>
      <vt:lpstr>هزینه اداری</vt:lpstr>
      <vt:lpstr>حقوق</vt:lpstr>
      <vt:lpstr>هزینه عملیاتی</vt:lpstr>
      <vt:lpstr>درآمد</vt:lpstr>
      <vt:lpstr>مازاد</vt:lpstr>
      <vt:lpstr>صفحه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laeya</dc:creator>
  <cp:lastModifiedBy>hesabdari</cp:lastModifiedBy>
  <cp:lastPrinted>2015-08-30T03:29:45Z</cp:lastPrinted>
  <dcterms:created xsi:type="dcterms:W3CDTF">2009-12-26T11:26:51Z</dcterms:created>
  <dcterms:modified xsi:type="dcterms:W3CDTF">2015-08-30T04:34:49Z</dcterms:modified>
</cp:coreProperties>
</file>